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codeName="ThisWorkbook" hidePivotFieldList="1" defaultThemeVersion="166925"/>
  <mc:AlternateContent xmlns:mc="http://schemas.openxmlformats.org/markup-compatibility/2006">
    <mc:Choice Requires="x15">
      <x15ac:absPath xmlns:x15ac="http://schemas.microsoft.com/office/spreadsheetml/2010/11/ac" url="\\prog1\east\wrkgrp\mktg\Shaheen\Fleet\Documents\1. Quoting Spreadsheet\"/>
    </mc:Choice>
  </mc:AlternateContent>
  <xr:revisionPtr revIDLastSave="0" documentId="8_{603989CC-8E53-4D6A-8439-D83BB8C6AB96}" xr6:coauthVersionLast="47" xr6:coauthVersionMax="47" xr10:uidLastSave="{00000000-0000-0000-0000-000000000000}"/>
  <bookViews>
    <workbookView xWindow="13170" yWindow="-16320" windowWidth="29040" windowHeight="15840" tabRatio="871" xr2:uid="{59366FBD-4A78-4F5A-B243-62593B49287B}"/>
  </bookViews>
  <sheets>
    <sheet name="Quick Start Guide" sheetId="27" r:id="rId1"/>
    <sheet name="1) Business Info" sheetId="25" r:id="rId2"/>
    <sheet name="2) Coverages" sheetId="16" r:id="rId3"/>
    <sheet name="3) Vehicles" sheetId="6" r:id="rId4"/>
    <sheet name="4) Drivers" sheetId="15" r:id="rId5"/>
    <sheet name="5) Endorsements" sheetId="21" r:id="rId6"/>
    <sheet name="6) Coverage Detail" sheetId="31" r:id="rId7"/>
    <sheet name="7) Exposure Hist" sheetId="18" r:id="rId8"/>
    <sheet name="Body Type Guide" sheetId="22" r:id="rId9"/>
    <sheet name="Glossary" sheetId="24" r:id="rId10"/>
    <sheet name="Lkups" sheetId="13" state="hidden" r:id="rId11"/>
    <sheet name="Picklist" sheetId="30" state="hidden" r:id="rId12"/>
    <sheet name="Version" sheetId="32" state="hidden" r:id="rId13"/>
  </sheets>
  <definedNames>
    <definedName name="_xlnm._FilterDatabase" localSheetId="1" hidden="1">'1) Business Info'!$A$1:$H$40</definedName>
    <definedName name="_xlnm._FilterDatabase" localSheetId="2" hidden="1">'2) Coverages'!$A$1:$E$3549</definedName>
    <definedName name="_xlnm._FilterDatabase" localSheetId="4" hidden="1">'4) Drivers'!#REF!</definedName>
    <definedName name="_xlnm._FilterDatabase" localSheetId="5" hidden="1">'5) Endorsements'!#REF!</definedName>
    <definedName name="_xlnm._FilterDatabase" localSheetId="6" hidden="1">'6) Coverage Detail'!$A$1:$G$3516</definedName>
    <definedName name="_xlnm._FilterDatabase" localSheetId="7" hidden="1">'7) Exposure Hist'!#REF!</definedName>
    <definedName name="_xlnm._FilterDatabase" localSheetId="8" hidden="1">'Body Type Guide'!#REF!</definedName>
    <definedName name="_xlnm._FilterDatabase" localSheetId="9" hidden="1">Glossary!#REF!</definedName>
    <definedName name="_xlnm._FilterDatabase" localSheetId="10" hidden="1">Lkups!$AB$1:$AC$194</definedName>
    <definedName name="_xlnm._FilterDatabase" localSheetId="11" hidden="1">Picklist!$A$1:$H$1331</definedName>
    <definedName name="Auto">Lkups!$AM$2:$AM$11</definedName>
    <definedName name="Bus">Lkups!$AK$2:$AK$11</definedName>
    <definedName name="Construction_Builders_and_General_Contractors">Lkups!$J$2:$J$5</definedName>
    <definedName name="Construction_Special_Trade_Contractors">Lkups!$I$2:$I$19</definedName>
    <definedName name="Courier_Mail_and_Newspaper_Delivery">Lkups!$K$2:$K$13</definedName>
    <definedName name="Dirt_Sand_and_Gravel">Lkups!$L$2:$L$11</definedName>
    <definedName name="Farming_and_Livestock">Lkups!$M$2:$M$25</definedName>
    <definedName name="Food_Services_Restaurants_and_Pizza_Delivery">Lkups!$N$2:$N$7</definedName>
    <definedName name="GVW">Lkups!$AO$2:$AO$11</definedName>
    <definedName name="Hitch_Type">Lkups!$AN$2:$AN$8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andscaping_Snowplowing_and_Firewood">Lkups!$O$2:$O$13</definedName>
    <definedName name="Logging_and_Log_Transport">Lkups!$P$2:$P$7</definedName>
    <definedName name="Manufacturing">Lkups!$Q$2:$Q$51</definedName>
    <definedName name="Non_Business">Lkups!$R$2:$R$5</definedName>
    <definedName name="Passenger_Transportation_For_Hire">Lkups!$S$2:$S$3</definedName>
    <definedName name="Passenger_Transportation_Not_For_Hire">Lkups!$T$2:$T$7</definedName>
    <definedName name="Retail_Trade_Operations">Lkups!$U$2:$U$10</definedName>
    <definedName name="Services">Lkups!$V$2:$V$17</definedName>
    <definedName name="Towing_Services_Gas_Stations_and_Auto_Repair">Lkups!$W$2:$W$8</definedName>
    <definedName name="Trailer">Lkups!$AJ$2:$AJ$24</definedName>
    <definedName name="Truck">Lkups!$AI$2:$AI$25</definedName>
    <definedName name="Trucking_For_Hire">Lkups!$X$2:$X$20</definedName>
    <definedName name="Van">Lkups!$AL$2:$AL$8</definedName>
    <definedName name="Wholesale_Trade">Lkups!$Y$2:$Y$26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1" i="6" l="1"/>
  <c r="AF22" i="6"/>
  <c r="AF23" i="6"/>
  <c r="AF24" i="6"/>
  <c r="AF25" i="6"/>
  <c r="AF26" i="6"/>
  <c r="AF27" i="6"/>
  <c r="AF28" i="6"/>
  <c r="AF29" i="6"/>
  <c r="AF30" i="6"/>
  <c r="AF31" i="6"/>
  <c r="AF32" i="6"/>
  <c r="AF33" i="6"/>
  <c r="AF34" i="6"/>
  <c r="AF35" i="6"/>
  <c r="AF36" i="6"/>
  <c r="AF37" i="6"/>
  <c r="AF38" i="6"/>
  <c r="AF39" i="6"/>
  <c r="AF40" i="6"/>
  <c r="AF41" i="6"/>
  <c r="AF42" i="6"/>
  <c r="AF43" i="6"/>
  <c r="AF44" i="6"/>
  <c r="AF45" i="6"/>
  <c r="AF46" i="6"/>
  <c r="AF47" i="6"/>
  <c r="AF48" i="6"/>
  <c r="AF49" i="6"/>
  <c r="AF50" i="6"/>
  <c r="AF51" i="6"/>
  <c r="AF52" i="6"/>
  <c r="AF53" i="6"/>
  <c r="AF54" i="6"/>
  <c r="AF55" i="6"/>
  <c r="AF56" i="6"/>
  <c r="AF57" i="6"/>
  <c r="AF58" i="6"/>
  <c r="AF59" i="6"/>
  <c r="AF20" i="6"/>
  <c r="J28" i="25" l="1"/>
  <c r="J27" i="25" l="1"/>
  <c r="J26" i="25"/>
  <c r="J25" i="25"/>
  <c r="J24" i="25"/>
  <c r="J23" i="25"/>
  <c r="J22" i="25"/>
  <c r="J21" i="25"/>
  <c r="J20" i="25"/>
  <c r="J19" i="25"/>
  <c r="J18" i="25"/>
  <c r="J17" i="25"/>
  <c r="J15" i="25"/>
  <c r="AE64" i="6"/>
  <c r="AE65" i="6"/>
  <c r="AE67" i="6"/>
  <c r="AE66" i="6"/>
  <c r="AE21" i="6"/>
  <c r="AE22" i="6"/>
  <c r="AE23" i="6"/>
  <c r="AE24" i="6"/>
  <c r="AE25" i="6"/>
  <c r="AE26" i="6"/>
  <c r="AE27" i="6"/>
  <c r="AE28" i="6"/>
  <c r="AE29" i="6"/>
  <c r="AE30" i="6"/>
  <c r="AE31" i="6"/>
  <c r="AE32" i="6"/>
  <c r="AE33" i="6"/>
  <c r="AE34" i="6"/>
  <c r="AE35" i="6"/>
  <c r="AE36" i="6"/>
  <c r="AE37" i="6"/>
  <c r="AE38" i="6"/>
  <c r="AE39" i="6"/>
  <c r="AE40" i="6"/>
  <c r="AE41" i="6"/>
  <c r="AE42" i="6"/>
  <c r="AE43" i="6"/>
  <c r="AE44" i="6"/>
  <c r="AE45" i="6"/>
  <c r="AE46" i="6"/>
  <c r="AE47" i="6"/>
  <c r="AE48" i="6"/>
  <c r="AE49" i="6"/>
  <c r="AE50" i="6"/>
  <c r="AE51" i="6"/>
  <c r="AE52" i="6"/>
  <c r="AE53" i="6"/>
  <c r="AE54" i="6"/>
  <c r="AE55" i="6"/>
  <c r="AE56" i="6"/>
  <c r="AE57" i="6"/>
  <c r="AE58" i="6"/>
  <c r="AE59" i="6"/>
  <c r="AE20" i="6"/>
  <c r="I17" i="25"/>
  <c r="K23" i="31"/>
  <c r="AG59" i="6" l="1"/>
  <c r="AG58" i="6"/>
  <c r="AG57" i="6"/>
  <c r="AG56" i="6"/>
  <c r="AG55" i="6"/>
  <c r="AG54" i="6"/>
  <c r="AG53" i="6"/>
  <c r="AG52" i="6"/>
  <c r="AG51" i="6"/>
  <c r="AG50" i="6"/>
  <c r="AG49" i="6"/>
  <c r="AG48" i="6"/>
  <c r="AG47" i="6"/>
  <c r="AG46" i="6"/>
  <c r="AG45" i="6"/>
  <c r="AG44" i="6"/>
  <c r="AG43" i="6"/>
  <c r="AG42" i="6"/>
  <c r="AG41" i="6"/>
  <c r="AG40" i="6"/>
  <c r="AG39" i="6"/>
  <c r="AG38" i="6"/>
  <c r="AG37" i="6"/>
  <c r="AG36" i="6"/>
  <c r="AG35" i="6"/>
  <c r="AG34" i="6"/>
  <c r="AG33" i="6"/>
  <c r="AG32" i="6"/>
  <c r="AG31" i="6"/>
  <c r="AG30" i="6"/>
  <c r="AG29" i="6"/>
  <c r="AG28" i="6"/>
  <c r="AG27" i="6"/>
  <c r="AG26" i="6"/>
  <c r="AG25" i="6"/>
  <c r="AG24" i="6"/>
  <c r="AG23" i="6"/>
  <c r="AG22" i="6"/>
  <c r="AG21" i="6"/>
  <c r="AG20" i="6"/>
  <c r="AG67" i="6"/>
  <c r="AG66" i="6"/>
  <c r="AG65" i="6"/>
  <c r="AG64" i="6"/>
  <c r="I7" i="31"/>
  <c r="G7" i="31" s="1"/>
  <c r="I6" i="31"/>
  <c r="G6" i="31" s="1"/>
  <c r="K7" i="21"/>
  <c r="G7" i="21" s="1"/>
  <c r="K6" i="21"/>
  <c r="G6" i="21" s="1"/>
  <c r="M7" i="15"/>
  <c r="I7" i="15" s="1"/>
  <c r="M6" i="15"/>
  <c r="I6" i="15" s="1"/>
  <c r="AD7" i="6"/>
  <c r="I7" i="6" s="1"/>
  <c r="AD6" i="6"/>
  <c r="I6" i="6" s="1"/>
  <c r="G6" i="16"/>
  <c r="E6" i="16" s="1"/>
  <c r="G7" i="16"/>
  <c r="E7" i="16" s="1"/>
  <c r="J7" i="25"/>
  <c r="H7" i="25" s="1"/>
  <c r="J6" i="25"/>
  <c r="H6" i="25" s="1"/>
  <c r="I11" i="25" l="1"/>
  <c r="F7" i="18" l="1"/>
  <c r="F6" i="18"/>
  <c r="I41" i="31"/>
  <c r="I42" i="31"/>
  <c r="I43" i="31"/>
  <c r="AD59" i="6"/>
  <c r="AI59" i="6"/>
  <c r="AW59" i="6" s="1"/>
  <c r="AH59" i="6" l="1"/>
  <c r="AU59" i="6" s="1"/>
  <c r="AM59" i="6"/>
  <c r="AT59" i="6"/>
  <c r="AV59" i="6"/>
  <c r="AN59" i="6"/>
  <c r="BC59" i="6"/>
  <c r="BB59" i="6"/>
  <c r="BA59" i="6"/>
  <c r="AO59" i="6"/>
  <c r="AL59" i="6"/>
  <c r="AK59" i="6"/>
  <c r="BH59" i="6"/>
  <c r="BE59" i="6"/>
  <c r="BD59" i="6"/>
  <c r="AS59" i="6"/>
  <c r="AZ59" i="6"/>
  <c r="AJ59" i="6"/>
  <c r="AR59" i="6"/>
  <c r="BG59" i="6"/>
  <c r="AY59" i="6"/>
  <c r="AQ59" i="6"/>
  <c r="BF59" i="6"/>
  <c r="AX59" i="6"/>
  <c r="AP59" i="6"/>
  <c r="H11" i="18" l="1"/>
  <c r="G23" i="16"/>
  <c r="H23" i="16" s="1"/>
  <c r="C21" i="16" s="1"/>
  <c r="L14" i="21" l="1"/>
  <c r="L13" i="21"/>
  <c r="I26" i="25"/>
  <c r="H10" i="18"/>
  <c r="C10" i="18" s="1"/>
  <c r="I39" i="31"/>
  <c r="I40" i="31"/>
  <c r="I38" i="31"/>
  <c r="J38" i="31" s="1"/>
  <c r="L37" i="31"/>
  <c r="G20" i="16" s="1"/>
  <c r="C20" i="16" s="1"/>
  <c r="I34" i="31"/>
  <c r="I35" i="31"/>
  <c r="I29" i="31"/>
  <c r="I30" i="31"/>
  <c r="I19" i="31"/>
  <c r="I18" i="31"/>
  <c r="I14" i="31"/>
  <c r="J14" i="31" s="1"/>
  <c r="I15" i="31"/>
  <c r="J15" i="31" s="1"/>
  <c r="I16" i="31"/>
  <c r="J16" i="31" s="1"/>
  <c r="I13" i="31"/>
  <c r="J39" i="31" l="1"/>
  <c r="J37" i="31" s="1"/>
  <c r="I37" i="31"/>
  <c r="M32" i="25"/>
  <c r="N32" i="25" s="1"/>
  <c r="M31" i="25"/>
  <c r="N31" i="25" s="1"/>
  <c r="M30" i="25"/>
  <c r="M29" i="25"/>
  <c r="M28" i="25"/>
  <c r="M27" i="25"/>
  <c r="M26" i="25"/>
  <c r="M25" i="25"/>
  <c r="M24" i="25"/>
  <c r="M23" i="25"/>
  <c r="M22" i="25"/>
  <c r="M21" i="25"/>
  <c r="M20" i="25"/>
  <c r="M19" i="25"/>
  <c r="M18" i="25"/>
  <c r="M17" i="25"/>
  <c r="M16" i="25"/>
  <c r="M15" i="25"/>
  <c r="M14" i="25"/>
  <c r="M13" i="25"/>
  <c r="M12" i="25"/>
  <c r="M11" i="25"/>
  <c r="K37" i="31" l="1"/>
  <c r="G37" i="31" s="1"/>
  <c r="AD22" i="6"/>
  <c r="AI22" i="6"/>
  <c r="AW22" i="6" s="1"/>
  <c r="AD23" i="6"/>
  <c r="AI23" i="6"/>
  <c r="AW23" i="6" s="1"/>
  <c r="AD24" i="6"/>
  <c r="AI24" i="6"/>
  <c r="AW24" i="6" s="1"/>
  <c r="AD25" i="6"/>
  <c r="AI25" i="6"/>
  <c r="AW25" i="6" s="1"/>
  <c r="AD26" i="6"/>
  <c r="AI26" i="6"/>
  <c r="AW26" i="6" s="1"/>
  <c r="AD27" i="6"/>
  <c r="AI27" i="6"/>
  <c r="AW27" i="6" s="1"/>
  <c r="AD28" i="6"/>
  <c r="AI28" i="6"/>
  <c r="AW28" i="6" s="1"/>
  <c r="AD29" i="6"/>
  <c r="AI29" i="6"/>
  <c r="AW29" i="6" s="1"/>
  <c r="AD30" i="6"/>
  <c r="AI30" i="6"/>
  <c r="AW30" i="6" s="1"/>
  <c r="AD31" i="6"/>
  <c r="AI31" i="6"/>
  <c r="AW31" i="6" s="1"/>
  <c r="AD32" i="6"/>
  <c r="AI32" i="6"/>
  <c r="AW32" i="6" s="1"/>
  <c r="AD33" i="6"/>
  <c r="AI33" i="6"/>
  <c r="AW33" i="6" s="1"/>
  <c r="AD34" i="6"/>
  <c r="AI34" i="6"/>
  <c r="AW34" i="6" s="1"/>
  <c r="AD35" i="6"/>
  <c r="AI35" i="6"/>
  <c r="AW35" i="6" s="1"/>
  <c r="AD36" i="6"/>
  <c r="AI36" i="6"/>
  <c r="AW36" i="6" s="1"/>
  <c r="AD37" i="6"/>
  <c r="AI37" i="6"/>
  <c r="AW37" i="6" s="1"/>
  <c r="AD38" i="6"/>
  <c r="AI38" i="6"/>
  <c r="AW38" i="6" s="1"/>
  <c r="AD39" i="6"/>
  <c r="AI39" i="6"/>
  <c r="AW39" i="6" s="1"/>
  <c r="AD40" i="6"/>
  <c r="AI40" i="6"/>
  <c r="AW40" i="6" s="1"/>
  <c r="AD41" i="6"/>
  <c r="AI41" i="6"/>
  <c r="AW41" i="6" s="1"/>
  <c r="AD42" i="6"/>
  <c r="AI42" i="6"/>
  <c r="AW42" i="6" s="1"/>
  <c r="AD43" i="6"/>
  <c r="AI43" i="6"/>
  <c r="AW43" i="6" s="1"/>
  <c r="AD44" i="6"/>
  <c r="AI44" i="6"/>
  <c r="AW44" i="6" s="1"/>
  <c r="AD45" i="6"/>
  <c r="AI45" i="6"/>
  <c r="AW45" i="6" s="1"/>
  <c r="AD46" i="6"/>
  <c r="AI46" i="6"/>
  <c r="AW46" i="6" s="1"/>
  <c r="AD47" i="6"/>
  <c r="AI47" i="6"/>
  <c r="AW47" i="6" s="1"/>
  <c r="AD48" i="6"/>
  <c r="AI48" i="6"/>
  <c r="AW48" i="6" s="1"/>
  <c r="AD49" i="6"/>
  <c r="AI49" i="6"/>
  <c r="AW49" i="6" s="1"/>
  <c r="AD50" i="6"/>
  <c r="AI50" i="6"/>
  <c r="AW50" i="6" s="1"/>
  <c r="AD51" i="6"/>
  <c r="AI51" i="6"/>
  <c r="AW51" i="6" s="1"/>
  <c r="AD52" i="6"/>
  <c r="AI52" i="6"/>
  <c r="AW52" i="6" s="1"/>
  <c r="AD53" i="6"/>
  <c r="AI53" i="6"/>
  <c r="AW53" i="6" s="1"/>
  <c r="AD54" i="6"/>
  <c r="AI54" i="6"/>
  <c r="AW54" i="6" s="1"/>
  <c r="AD55" i="6"/>
  <c r="AI55" i="6"/>
  <c r="AW55" i="6" s="1"/>
  <c r="AD56" i="6"/>
  <c r="AI56" i="6"/>
  <c r="AW56" i="6" s="1"/>
  <c r="AD57" i="6"/>
  <c r="AI57" i="6"/>
  <c r="AW57" i="6" s="1"/>
  <c r="AD58" i="6"/>
  <c r="AI58" i="6"/>
  <c r="AW58" i="6" s="1"/>
  <c r="AD21" i="6"/>
  <c r="AD20" i="6"/>
  <c r="AI21" i="6"/>
  <c r="AW21" i="6" s="1"/>
  <c r="AI20" i="6"/>
  <c r="AW20" i="6" s="1"/>
  <c r="I33" i="31"/>
  <c r="I23" i="31"/>
  <c r="I24" i="31"/>
  <c r="I25" i="31"/>
  <c r="I26" i="31"/>
  <c r="I27" i="31"/>
  <c r="I28" i="31"/>
  <c r="I22" i="31"/>
  <c r="I17" i="31"/>
  <c r="AM28" i="6" l="1"/>
  <c r="AM31" i="6"/>
  <c r="AM25" i="6"/>
  <c r="AM26" i="6"/>
  <c r="AM47" i="6"/>
  <c r="AM44" i="6"/>
  <c r="AM21" i="6"/>
  <c r="AM46" i="6"/>
  <c r="AM30" i="6"/>
  <c r="AM22" i="6"/>
  <c r="AM50" i="6"/>
  <c r="AM55" i="6"/>
  <c r="AM52" i="6"/>
  <c r="AM41" i="6"/>
  <c r="AM51" i="6"/>
  <c r="AM43" i="6"/>
  <c r="AM35" i="6"/>
  <c r="AM27" i="6"/>
  <c r="AM58" i="6"/>
  <c r="AM34" i="6"/>
  <c r="AM23" i="6"/>
  <c r="AM49" i="6"/>
  <c r="AM54" i="6"/>
  <c r="AM48" i="6"/>
  <c r="AM40" i="6"/>
  <c r="AM32" i="6"/>
  <c r="AM24" i="6"/>
  <c r="AM42" i="6"/>
  <c r="AM39" i="6"/>
  <c r="AM36" i="6"/>
  <c r="AM57" i="6"/>
  <c r="AM33" i="6"/>
  <c r="AM38" i="6"/>
  <c r="AM56" i="6"/>
  <c r="AM53" i="6"/>
  <c r="AM45" i="6"/>
  <c r="AM37" i="6"/>
  <c r="AM29" i="6"/>
  <c r="AM20" i="6"/>
  <c r="AS53" i="6"/>
  <c r="AR53" i="6"/>
  <c r="AR45" i="6"/>
  <c r="AS45" i="6"/>
  <c r="AS37" i="6"/>
  <c r="AR37" i="6"/>
  <c r="AR29" i="6"/>
  <c r="AS29" i="6"/>
  <c r="AS58" i="6"/>
  <c r="AR58" i="6"/>
  <c r="AS50" i="6"/>
  <c r="AR50" i="6"/>
  <c r="AS42" i="6"/>
  <c r="AR42" i="6"/>
  <c r="AS34" i="6"/>
  <c r="AR34" i="6"/>
  <c r="AS26" i="6"/>
  <c r="AR26" i="6"/>
  <c r="AS55" i="6"/>
  <c r="AR55" i="6"/>
  <c r="AR47" i="6"/>
  <c r="AS47" i="6"/>
  <c r="AR39" i="6"/>
  <c r="AS39" i="6"/>
  <c r="AS31" i="6"/>
  <c r="AR31" i="6"/>
  <c r="AS23" i="6"/>
  <c r="AR23" i="6"/>
  <c r="AR52" i="6"/>
  <c r="AS52" i="6"/>
  <c r="AR44" i="6"/>
  <c r="AS44" i="6"/>
  <c r="AR36" i="6"/>
  <c r="AS36" i="6"/>
  <c r="AR28" i="6"/>
  <c r="AS28" i="6"/>
  <c r="AS57" i="6"/>
  <c r="AR57" i="6"/>
  <c r="AS49" i="6"/>
  <c r="AR49" i="6"/>
  <c r="AS41" i="6"/>
  <c r="AR41" i="6"/>
  <c r="AS33" i="6"/>
  <c r="AR33" i="6"/>
  <c r="AS25" i="6"/>
  <c r="AR25" i="6"/>
  <c r="AS54" i="6"/>
  <c r="AR54" i="6"/>
  <c r="AS46" i="6"/>
  <c r="AR46" i="6"/>
  <c r="AS38" i="6"/>
  <c r="AR38" i="6"/>
  <c r="AS30" i="6"/>
  <c r="AR30" i="6"/>
  <c r="AS22" i="6"/>
  <c r="AR22" i="6"/>
  <c r="AS51" i="6"/>
  <c r="AR51" i="6"/>
  <c r="AS43" i="6"/>
  <c r="AR43" i="6"/>
  <c r="AS35" i="6"/>
  <c r="AR35" i="6"/>
  <c r="AS27" i="6"/>
  <c r="AR27" i="6"/>
  <c r="AS56" i="6"/>
  <c r="AR56" i="6"/>
  <c r="AS48" i="6"/>
  <c r="AR48" i="6"/>
  <c r="AS40" i="6"/>
  <c r="AR40" i="6"/>
  <c r="AS32" i="6"/>
  <c r="AR32" i="6"/>
  <c r="AS24" i="6"/>
  <c r="AR24" i="6"/>
  <c r="AS21" i="6"/>
  <c r="AR21" i="6"/>
  <c r="AS20" i="6"/>
  <c r="AR20" i="6"/>
  <c r="BH50" i="6"/>
  <c r="BD50" i="6"/>
  <c r="BE50" i="6"/>
  <c r="BF50" i="6"/>
  <c r="AX50" i="6"/>
  <c r="BG50" i="6"/>
  <c r="AY50" i="6"/>
  <c r="BC50" i="6"/>
  <c r="AZ50" i="6"/>
  <c r="BA50" i="6"/>
  <c r="AL50" i="6"/>
  <c r="BB50" i="6"/>
  <c r="AN50" i="6"/>
  <c r="AV50" i="6"/>
  <c r="AO50" i="6"/>
  <c r="AP50" i="6"/>
  <c r="AQ50" i="6"/>
  <c r="AJ50" i="6"/>
  <c r="AK50" i="6"/>
  <c r="BH42" i="6"/>
  <c r="BD42" i="6"/>
  <c r="BE42" i="6"/>
  <c r="BF42" i="6"/>
  <c r="AX42" i="6"/>
  <c r="BG42" i="6"/>
  <c r="AY42" i="6"/>
  <c r="AN42" i="6"/>
  <c r="BC42" i="6"/>
  <c r="AZ42" i="6"/>
  <c r="AO42" i="6"/>
  <c r="BA42" i="6"/>
  <c r="BB42" i="6"/>
  <c r="AL42" i="6"/>
  <c r="AV42" i="6"/>
  <c r="AP42" i="6"/>
  <c r="AQ42" i="6"/>
  <c r="AJ42" i="6"/>
  <c r="AK42" i="6"/>
  <c r="BH34" i="6"/>
  <c r="BD34" i="6"/>
  <c r="BE34" i="6"/>
  <c r="BF34" i="6"/>
  <c r="AX34" i="6"/>
  <c r="BG34" i="6"/>
  <c r="AY34" i="6"/>
  <c r="AN34" i="6"/>
  <c r="AV34" i="6"/>
  <c r="BC34" i="6"/>
  <c r="AZ34" i="6"/>
  <c r="AO34" i="6"/>
  <c r="AL34" i="6"/>
  <c r="BA34" i="6"/>
  <c r="AP34" i="6"/>
  <c r="AJ34" i="6"/>
  <c r="AQ34" i="6"/>
  <c r="AK34" i="6"/>
  <c r="BB34" i="6"/>
  <c r="BH26" i="6"/>
  <c r="BD26" i="6"/>
  <c r="BE26" i="6"/>
  <c r="BF26" i="6"/>
  <c r="AX26" i="6"/>
  <c r="BG26" i="6"/>
  <c r="AY26" i="6"/>
  <c r="AN26" i="6"/>
  <c r="AV26" i="6"/>
  <c r="BC26" i="6"/>
  <c r="AZ26" i="6"/>
  <c r="AO26" i="6"/>
  <c r="AP26" i="6"/>
  <c r="AL26" i="6"/>
  <c r="AQ26" i="6"/>
  <c r="BA26" i="6"/>
  <c r="BB26" i="6"/>
  <c r="AJ26" i="6"/>
  <c r="AK26" i="6"/>
  <c r="BG37" i="6"/>
  <c r="BC37" i="6"/>
  <c r="BH37" i="6"/>
  <c r="AX37" i="6"/>
  <c r="AN37" i="6"/>
  <c r="AV37" i="6"/>
  <c r="AY37" i="6"/>
  <c r="AZ37" i="6"/>
  <c r="AP37" i="6"/>
  <c r="BD37" i="6"/>
  <c r="BA37" i="6"/>
  <c r="AQ37" i="6"/>
  <c r="AJ37" i="6"/>
  <c r="BB37" i="6"/>
  <c r="AK37" i="6"/>
  <c r="AO37" i="6"/>
  <c r="AL37" i="6"/>
  <c r="BE37" i="6"/>
  <c r="BF37" i="6"/>
  <c r="AH39" i="6"/>
  <c r="AT39" i="6" s="1"/>
  <c r="BG39" i="6"/>
  <c r="BB39" i="6"/>
  <c r="AQ39" i="6"/>
  <c r="BC39" i="6"/>
  <c r="BH39" i="6"/>
  <c r="AX39" i="6"/>
  <c r="BD39" i="6"/>
  <c r="AY39" i="6"/>
  <c r="BE39" i="6"/>
  <c r="AP39" i="6"/>
  <c r="BF39" i="6"/>
  <c r="AV39" i="6"/>
  <c r="AJ39" i="6"/>
  <c r="AZ39" i="6"/>
  <c r="BA39" i="6"/>
  <c r="AK39" i="6"/>
  <c r="AN39" i="6"/>
  <c r="AO39" i="6"/>
  <c r="AL39" i="6"/>
  <c r="AH31" i="6"/>
  <c r="AT31" i="6" s="1"/>
  <c r="BF31" i="6"/>
  <c r="BG31" i="6"/>
  <c r="BB31" i="6"/>
  <c r="AP31" i="6"/>
  <c r="AQ31" i="6"/>
  <c r="BC31" i="6"/>
  <c r="BH31" i="6"/>
  <c r="AX31" i="6"/>
  <c r="BD31" i="6"/>
  <c r="AY31" i="6"/>
  <c r="AV31" i="6"/>
  <c r="AZ31" i="6"/>
  <c r="BE31" i="6"/>
  <c r="BA31" i="6"/>
  <c r="AJ31" i="6"/>
  <c r="AK31" i="6"/>
  <c r="AN31" i="6"/>
  <c r="AL31" i="6"/>
  <c r="AO31" i="6"/>
  <c r="BA52" i="6"/>
  <c r="BH52" i="6"/>
  <c r="BD52" i="6"/>
  <c r="BB52" i="6"/>
  <c r="BE52" i="6"/>
  <c r="BF52" i="6"/>
  <c r="BG52" i="6"/>
  <c r="AX52" i="6"/>
  <c r="AP52" i="6"/>
  <c r="AQ52" i="6"/>
  <c r="AK52" i="6"/>
  <c r="AY52" i="6"/>
  <c r="AL52" i="6"/>
  <c r="BC52" i="6"/>
  <c r="AZ52" i="6"/>
  <c r="AJ52" i="6"/>
  <c r="AN52" i="6"/>
  <c r="AO52" i="6"/>
  <c r="AV52" i="6"/>
  <c r="BA44" i="6"/>
  <c r="BH44" i="6"/>
  <c r="BD44" i="6"/>
  <c r="BB44" i="6"/>
  <c r="BE44" i="6"/>
  <c r="BF44" i="6"/>
  <c r="BG44" i="6"/>
  <c r="AX44" i="6"/>
  <c r="AO44" i="6"/>
  <c r="AP44" i="6"/>
  <c r="AY44" i="6"/>
  <c r="AQ44" i="6"/>
  <c r="AK44" i="6"/>
  <c r="BC44" i="6"/>
  <c r="AZ44" i="6"/>
  <c r="AL44" i="6"/>
  <c r="AN44" i="6"/>
  <c r="AJ44" i="6"/>
  <c r="AV44" i="6"/>
  <c r="BA36" i="6"/>
  <c r="BH36" i="6"/>
  <c r="BD36" i="6"/>
  <c r="BB36" i="6"/>
  <c r="AO36" i="6"/>
  <c r="BE36" i="6"/>
  <c r="AP36" i="6"/>
  <c r="BF36" i="6"/>
  <c r="BG36" i="6"/>
  <c r="AX36" i="6"/>
  <c r="AY36" i="6"/>
  <c r="AQ36" i="6"/>
  <c r="BC36" i="6"/>
  <c r="AZ36" i="6"/>
  <c r="AK36" i="6"/>
  <c r="AV36" i="6"/>
  <c r="AL36" i="6"/>
  <c r="AN36" i="6"/>
  <c r="AJ36" i="6"/>
  <c r="BA28" i="6"/>
  <c r="AN28" i="6"/>
  <c r="AV28" i="6"/>
  <c r="BH28" i="6"/>
  <c r="BD28" i="6"/>
  <c r="BB28" i="6"/>
  <c r="AO28" i="6"/>
  <c r="BE28" i="6"/>
  <c r="AP28" i="6"/>
  <c r="BF28" i="6"/>
  <c r="AQ28" i="6"/>
  <c r="BG28" i="6"/>
  <c r="AX28" i="6"/>
  <c r="AK28" i="6"/>
  <c r="AL28" i="6"/>
  <c r="AY28" i="6"/>
  <c r="BC28" i="6"/>
  <c r="AJ28" i="6"/>
  <c r="AZ28" i="6"/>
  <c r="BG57" i="6"/>
  <c r="AZ57" i="6"/>
  <c r="BA57" i="6"/>
  <c r="BB57" i="6"/>
  <c r="BC57" i="6"/>
  <c r="BD57" i="6"/>
  <c r="AN57" i="6"/>
  <c r="AV57" i="6"/>
  <c r="AL57" i="6"/>
  <c r="BE57" i="6"/>
  <c r="AX57" i="6"/>
  <c r="AO57" i="6"/>
  <c r="BF57" i="6"/>
  <c r="AY57" i="6"/>
  <c r="AP57" i="6"/>
  <c r="AQ57" i="6"/>
  <c r="AJ57" i="6"/>
  <c r="BH57" i="6"/>
  <c r="AK57" i="6"/>
  <c r="BG49" i="6"/>
  <c r="AZ49" i="6"/>
  <c r="BA49" i="6"/>
  <c r="BB49" i="6"/>
  <c r="BC49" i="6"/>
  <c r="BD49" i="6"/>
  <c r="AX49" i="6"/>
  <c r="AY49" i="6"/>
  <c r="AN49" i="6"/>
  <c r="AV49" i="6"/>
  <c r="AL49" i="6"/>
  <c r="BE49" i="6"/>
  <c r="AO49" i="6"/>
  <c r="BF49" i="6"/>
  <c r="AP49" i="6"/>
  <c r="AQ49" i="6"/>
  <c r="BH49" i="6"/>
  <c r="AJ49" i="6"/>
  <c r="AK49" i="6"/>
  <c r="AH41" i="6"/>
  <c r="AT41" i="6" s="1"/>
  <c r="BG41" i="6"/>
  <c r="AZ41" i="6"/>
  <c r="BA41" i="6"/>
  <c r="BB41" i="6"/>
  <c r="BC41" i="6"/>
  <c r="AP41" i="6"/>
  <c r="BD41" i="6"/>
  <c r="AQ41" i="6"/>
  <c r="AL41" i="6"/>
  <c r="BE41" i="6"/>
  <c r="BF41" i="6"/>
  <c r="AV41" i="6"/>
  <c r="BH41" i="6"/>
  <c r="AN41" i="6"/>
  <c r="AJ41" i="6"/>
  <c r="AX41" i="6"/>
  <c r="AO41" i="6"/>
  <c r="AY41" i="6"/>
  <c r="AK41" i="6"/>
  <c r="BF33" i="6"/>
  <c r="BG33" i="6"/>
  <c r="AZ33" i="6"/>
  <c r="BA33" i="6"/>
  <c r="BB33" i="6"/>
  <c r="AN33" i="6"/>
  <c r="AV33" i="6"/>
  <c r="AO33" i="6"/>
  <c r="BC33" i="6"/>
  <c r="AP33" i="6"/>
  <c r="BD33" i="6"/>
  <c r="AQ33" i="6"/>
  <c r="AL33" i="6"/>
  <c r="BH33" i="6"/>
  <c r="BE33" i="6"/>
  <c r="AX33" i="6"/>
  <c r="AY33" i="6"/>
  <c r="AJ33" i="6"/>
  <c r="AK33" i="6"/>
  <c r="BF25" i="6"/>
  <c r="BG25" i="6"/>
  <c r="AZ25" i="6"/>
  <c r="BA25" i="6"/>
  <c r="BB25" i="6"/>
  <c r="AN25" i="6"/>
  <c r="AV25" i="6"/>
  <c r="AO25" i="6"/>
  <c r="BC25" i="6"/>
  <c r="AP25" i="6"/>
  <c r="BD25" i="6"/>
  <c r="AQ25" i="6"/>
  <c r="BE25" i="6"/>
  <c r="AL25" i="6"/>
  <c r="BH25" i="6"/>
  <c r="AX25" i="6"/>
  <c r="AY25" i="6"/>
  <c r="AJ25" i="6"/>
  <c r="AK25" i="6"/>
  <c r="BF23" i="6"/>
  <c r="BG23" i="6"/>
  <c r="BB23" i="6"/>
  <c r="AP23" i="6"/>
  <c r="AQ23" i="6"/>
  <c r="BC23" i="6"/>
  <c r="BH23" i="6"/>
  <c r="AX23" i="6"/>
  <c r="BD23" i="6"/>
  <c r="AY23" i="6"/>
  <c r="AZ23" i="6"/>
  <c r="BA23" i="6"/>
  <c r="AN23" i="6"/>
  <c r="AO23" i="6"/>
  <c r="AJ23" i="6"/>
  <c r="AV23" i="6"/>
  <c r="AK23" i="6"/>
  <c r="BE23" i="6"/>
  <c r="AL23" i="6"/>
  <c r="AY54" i="6"/>
  <c r="BD54" i="6"/>
  <c r="BC54" i="6"/>
  <c r="AZ54" i="6"/>
  <c r="BE54" i="6"/>
  <c r="BA54" i="6"/>
  <c r="BH54" i="6"/>
  <c r="BF54" i="6"/>
  <c r="BB54" i="6"/>
  <c r="BG54" i="6"/>
  <c r="AJ54" i="6"/>
  <c r="AN54" i="6"/>
  <c r="AV54" i="6"/>
  <c r="AO54" i="6"/>
  <c r="AK54" i="6"/>
  <c r="AP54" i="6"/>
  <c r="AQ54" i="6"/>
  <c r="AL54" i="6"/>
  <c r="AX54" i="6"/>
  <c r="AY46" i="6"/>
  <c r="BD46" i="6"/>
  <c r="BC46" i="6"/>
  <c r="AZ46" i="6"/>
  <c r="BE46" i="6"/>
  <c r="BA46" i="6"/>
  <c r="BH46" i="6"/>
  <c r="BF46" i="6"/>
  <c r="BB46" i="6"/>
  <c r="BG46" i="6"/>
  <c r="AJ46" i="6"/>
  <c r="AN46" i="6"/>
  <c r="AV46" i="6"/>
  <c r="AO46" i="6"/>
  <c r="AK46" i="6"/>
  <c r="AX46" i="6"/>
  <c r="AP46" i="6"/>
  <c r="AQ46" i="6"/>
  <c r="AL46" i="6"/>
  <c r="AY38" i="6"/>
  <c r="BD38" i="6"/>
  <c r="BC38" i="6"/>
  <c r="AZ38" i="6"/>
  <c r="BE38" i="6"/>
  <c r="BA38" i="6"/>
  <c r="BH38" i="6"/>
  <c r="BF38" i="6"/>
  <c r="BB38" i="6"/>
  <c r="BG38" i="6"/>
  <c r="AN38" i="6"/>
  <c r="AV38" i="6"/>
  <c r="AO38" i="6"/>
  <c r="AP38" i="6"/>
  <c r="AQ38" i="6"/>
  <c r="AJ38" i="6"/>
  <c r="AX38" i="6"/>
  <c r="AK38" i="6"/>
  <c r="AL38" i="6"/>
  <c r="AY30" i="6"/>
  <c r="BD30" i="6"/>
  <c r="BC30" i="6"/>
  <c r="AZ30" i="6"/>
  <c r="BE30" i="6"/>
  <c r="BA30" i="6"/>
  <c r="BH30" i="6"/>
  <c r="BF30" i="6"/>
  <c r="BB30" i="6"/>
  <c r="BG30" i="6"/>
  <c r="AN30" i="6"/>
  <c r="AV30" i="6"/>
  <c r="AO30" i="6"/>
  <c r="AX30" i="6"/>
  <c r="AJ30" i="6"/>
  <c r="AP30" i="6"/>
  <c r="AK30" i="6"/>
  <c r="AQ30" i="6"/>
  <c r="AL30" i="6"/>
  <c r="AY22" i="6"/>
  <c r="BD22" i="6"/>
  <c r="BC22" i="6"/>
  <c r="AZ22" i="6"/>
  <c r="BE22" i="6"/>
  <c r="BA22" i="6"/>
  <c r="BH22" i="6"/>
  <c r="BF22" i="6"/>
  <c r="BB22" i="6"/>
  <c r="BG22" i="6"/>
  <c r="AN22" i="6"/>
  <c r="AV22" i="6"/>
  <c r="AO22" i="6"/>
  <c r="AP22" i="6"/>
  <c r="AQ22" i="6"/>
  <c r="AJ22" i="6"/>
  <c r="AK22" i="6"/>
  <c r="AL22" i="6"/>
  <c r="AX22" i="6"/>
  <c r="BG53" i="6"/>
  <c r="BC53" i="6"/>
  <c r="BH53" i="6"/>
  <c r="AX53" i="6"/>
  <c r="AY53" i="6"/>
  <c r="AZ53" i="6"/>
  <c r="BD53" i="6"/>
  <c r="BA53" i="6"/>
  <c r="AN53" i="6"/>
  <c r="AV53" i="6"/>
  <c r="AJ53" i="6"/>
  <c r="AO53" i="6"/>
  <c r="AP53" i="6"/>
  <c r="AK53" i="6"/>
  <c r="AQ53" i="6"/>
  <c r="AL53" i="6"/>
  <c r="BE53" i="6"/>
  <c r="BB53" i="6"/>
  <c r="BF53" i="6"/>
  <c r="AH45" i="6"/>
  <c r="AU45" i="6" s="1"/>
  <c r="BG45" i="6"/>
  <c r="BC45" i="6"/>
  <c r="BH45" i="6"/>
  <c r="AX45" i="6"/>
  <c r="AY45" i="6"/>
  <c r="AZ45" i="6"/>
  <c r="BD45" i="6"/>
  <c r="BA45" i="6"/>
  <c r="AN45" i="6"/>
  <c r="AV45" i="6"/>
  <c r="AJ45" i="6"/>
  <c r="AO45" i="6"/>
  <c r="AP45" i="6"/>
  <c r="AK45" i="6"/>
  <c r="BB45" i="6"/>
  <c r="AQ45" i="6"/>
  <c r="AL45" i="6"/>
  <c r="BE45" i="6"/>
  <c r="BF45" i="6"/>
  <c r="BF29" i="6"/>
  <c r="BG29" i="6"/>
  <c r="BC29" i="6"/>
  <c r="BH29" i="6"/>
  <c r="AX29" i="6"/>
  <c r="AN29" i="6"/>
  <c r="AV29" i="6"/>
  <c r="AY29" i="6"/>
  <c r="AO29" i="6"/>
  <c r="AZ29" i="6"/>
  <c r="AP29" i="6"/>
  <c r="BD29" i="6"/>
  <c r="BA29" i="6"/>
  <c r="AQ29" i="6"/>
  <c r="BB29" i="6"/>
  <c r="AJ29" i="6"/>
  <c r="BE29" i="6"/>
  <c r="AK29" i="6"/>
  <c r="AL29" i="6"/>
  <c r="AH58" i="6"/>
  <c r="AT58" i="6" s="1"/>
  <c r="BH58" i="6"/>
  <c r="BD58" i="6"/>
  <c r="BE58" i="6"/>
  <c r="BF58" i="6"/>
  <c r="AX58" i="6"/>
  <c r="BG58" i="6"/>
  <c r="AY58" i="6"/>
  <c r="BC58" i="6"/>
  <c r="AZ58" i="6"/>
  <c r="AL58" i="6"/>
  <c r="AN58" i="6"/>
  <c r="AV58" i="6"/>
  <c r="BA58" i="6"/>
  <c r="AO58" i="6"/>
  <c r="BB58" i="6"/>
  <c r="AP58" i="6"/>
  <c r="AQ58" i="6"/>
  <c r="AJ58" i="6"/>
  <c r="AK58" i="6"/>
  <c r="BG55" i="6"/>
  <c r="BB55" i="6"/>
  <c r="BC55" i="6"/>
  <c r="BH55" i="6"/>
  <c r="AX55" i="6"/>
  <c r="BD55" i="6"/>
  <c r="AY55" i="6"/>
  <c r="BE55" i="6"/>
  <c r="AZ55" i="6"/>
  <c r="BF55" i="6"/>
  <c r="BA55" i="6"/>
  <c r="AJ55" i="6"/>
  <c r="AN55" i="6"/>
  <c r="AV55" i="6"/>
  <c r="AK55" i="6"/>
  <c r="AO55" i="6"/>
  <c r="AP55" i="6"/>
  <c r="AQ55" i="6"/>
  <c r="AL55" i="6"/>
  <c r="BG47" i="6"/>
  <c r="BB47" i="6"/>
  <c r="BC47" i="6"/>
  <c r="BH47" i="6"/>
  <c r="AX47" i="6"/>
  <c r="BD47" i="6"/>
  <c r="AY47" i="6"/>
  <c r="BE47" i="6"/>
  <c r="AQ47" i="6"/>
  <c r="BF47" i="6"/>
  <c r="AJ47" i="6"/>
  <c r="AN47" i="6"/>
  <c r="AV47" i="6"/>
  <c r="AK47" i="6"/>
  <c r="AZ47" i="6"/>
  <c r="AO47" i="6"/>
  <c r="BA47" i="6"/>
  <c r="AP47" i="6"/>
  <c r="AL47" i="6"/>
  <c r="BH51" i="6"/>
  <c r="BG51" i="6"/>
  <c r="AX51" i="6"/>
  <c r="AY51" i="6"/>
  <c r="AZ51" i="6"/>
  <c r="BA51" i="6"/>
  <c r="BB51" i="6"/>
  <c r="BD51" i="6"/>
  <c r="AK51" i="6"/>
  <c r="AL51" i="6"/>
  <c r="BE51" i="6"/>
  <c r="BC51" i="6"/>
  <c r="BF51" i="6"/>
  <c r="AN51" i="6"/>
  <c r="AV51" i="6"/>
  <c r="AO51" i="6"/>
  <c r="AP51" i="6"/>
  <c r="AJ51" i="6"/>
  <c r="AQ51" i="6"/>
  <c r="BH43" i="6"/>
  <c r="BG43" i="6"/>
  <c r="AX43" i="6"/>
  <c r="AY43" i="6"/>
  <c r="AZ43" i="6"/>
  <c r="BA43" i="6"/>
  <c r="BB43" i="6"/>
  <c r="BD43" i="6"/>
  <c r="AQ43" i="6"/>
  <c r="AK43" i="6"/>
  <c r="BC43" i="6"/>
  <c r="AL43" i="6"/>
  <c r="BE43" i="6"/>
  <c r="BF43" i="6"/>
  <c r="AN43" i="6"/>
  <c r="AV43" i="6"/>
  <c r="AO43" i="6"/>
  <c r="AJ43" i="6"/>
  <c r="AP43" i="6"/>
  <c r="BF35" i="6"/>
  <c r="BH35" i="6"/>
  <c r="BG35" i="6"/>
  <c r="AX35" i="6"/>
  <c r="AY35" i="6"/>
  <c r="AQ35" i="6"/>
  <c r="AZ35" i="6"/>
  <c r="BA35" i="6"/>
  <c r="BB35" i="6"/>
  <c r="BD35" i="6"/>
  <c r="BC35" i="6"/>
  <c r="AN35" i="6"/>
  <c r="AK35" i="6"/>
  <c r="AO35" i="6"/>
  <c r="AP35" i="6"/>
  <c r="AL35" i="6"/>
  <c r="BE35" i="6"/>
  <c r="AV35" i="6"/>
  <c r="AJ35" i="6"/>
  <c r="BF27" i="6"/>
  <c r="BH27" i="6"/>
  <c r="BG27" i="6"/>
  <c r="AX27" i="6"/>
  <c r="AP27" i="6"/>
  <c r="AY27" i="6"/>
  <c r="AQ27" i="6"/>
  <c r="AZ27" i="6"/>
  <c r="BA27" i="6"/>
  <c r="BB27" i="6"/>
  <c r="BD27" i="6"/>
  <c r="BE27" i="6"/>
  <c r="AK27" i="6"/>
  <c r="AL27" i="6"/>
  <c r="AN27" i="6"/>
  <c r="AO27" i="6"/>
  <c r="BC27" i="6"/>
  <c r="AV27" i="6"/>
  <c r="AJ27" i="6"/>
  <c r="BD56" i="6"/>
  <c r="AX56" i="6"/>
  <c r="BE56" i="6"/>
  <c r="AY56" i="6"/>
  <c r="BF56" i="6"/>
  <c r="BC56" i="6"/>
  <c r="AZ56" i="6"/>
  <c r="BG56" i="6"/>
  <c r="BA56" i="6"/>
  <c r="BH56" i="6"/>
  <c r="BB56" i="6"/>
  <c r="AP56" i="6"/>
  <c r="AQ56" i="6"/>
  <c r="AJ56" i="6"/>
  <c r="AK56" i="6"/>
  <c r="AL56" i="6"/>
  <c r="AN56" i="6"/>
  <c r="AO56" i="6"/>
  <c r="AV56" i="6"/>
  <c r="AH48" i="6"/>
  <c r="AT48" i="6" s="1"/>
  <c r="BD48" i="6"/>
  <c r="AX48" i="6"/>
  <c r="BE48" i="6"/>
  <c r="AY48" i="6"/>
  <c r="BF48" i="6"/>
  <c r="BC48" i="6"/>
  <c r="AZ48" i="6"/>
  <c r="BG48" i="6"/>
  <c r="BA48" i="6"/>
  <c r="BH48" i="6"/>
  <c r="BB48" i="6"/>
  <c r="AO48" i="6"/>
  <c r="AP48" i="6"/>
  <c r="AQ48" i="6"/>
  <c r="AJ48" i="6"/>
  <c r="AK48" i="6"/>
  <c r="AN48" i="6"/>
  <c r="AV48" i="6"/>
  <c r="AL48" i="6"/>
  <c r="BD40" i="6"/>
  <c r="AX40" i="6"/>
  <c r="BE40" i="6"/>
  <c r="AY40" i="6"/>
  <c r="BF40" i="6"/>
  <c r="BC40" i="6"/>
  <c r="AZ40" i="6"/>
  <c r="BG40" i="6"/>
  <c r="BA40" i="6"/>
  <c r="BH40" i="6"/>
  <c r="BB40" i="6"/>
  <c r="AQ40" i="6"/>
  <c r="AV40" i="6"/>
  <c r="AJ40" i="6"/>
  <c r="AN40" i="6"/>
  <c r="AO40" i="6"/>
  <c r="AK40" i="6"/>
  <c r="AP40" i="6"/>
  <c r="AL40" i="6"/>
  <c r="AN32" i="6"/>
  <c r="AV32" i="6"/>
  <c r="BD32" i="6"/>
  <c r="AX32" i="6"/>
  <c r="AO32" i="6"/>
  <c r="BE32" i="6"/>
  <c r="AY32" i="6"/>
  <c r="AP32" i="6"/>
  <c r="BF32" i="6"/>
  <c r="BC32" i="6"/>
  <c r="AZ32" i="6"/>
  <c r="AQ32" i="6"/>
  <c r="BG32" i="6"/>
  <c r="BA32" i="6"/>
  <c r="BH32" i="6"/>
  <c r="BB32" i="6"/>
  <c r="AJ32" i="6"/>
  <c r="AK32" i="6"/>
  <c r="AL32" i="6"/>
  <c r="AN24" i="6"/>
  <c r="AV24" i="6"/>
  <c r="BD24" i="6"/>
  <c r="AX24" i="6"/>
  <c r="AO24" i="6"/>
  <c r="BE24" i="6"/>
  <c r="AY24" i="6"/>
  <c r="AP24" i="6"/>
  <c r="BF24" i="6"/>
  <c r="BC24" i="6"/>
  <c r="AZ24" i="6"/>
  <c r="AQ24" i="6"/>
  <c r="BG24" i="6"/>
  <c r="BA24" i="6"/>
  <c r="BH24" i="6"/>
  <c r="BB24" i="6"/>
  <c r="AJ24" i="6"/>
  <c r="AK24" i="6"/>
  <c r="AL24" i="6"/>
  <c r="BH21" i="6"/>
  <c r="AQ21" i="6"/>
  <c r="AJ21" i="6"/>
  <c r="BC21" i="6"/>
  <c r="AP21" i="6"/>
  <c r="AX21" i="6"/>
  <c r="AL21" i="6"/>
  <c r="BD21" i="6"/>
  <c r="AY21" i="6"/>
  <c r="BE21" i="6"/>
  <c r="AZ21" i="6"/>
  <c r="BF21" i="6"/>
  <c r="BA21" i="6"/>
  <c r="AN21" i="6"/>
  <c r="AV21" i="6"/>
  <c r="AK21" i="6"/>
  <c r="BG21" i="6"/>
  <c r="BB21" i="6"/>
  <c r="AO21" i="6"/>
  <c r="BE20" i="6"/>
  <c r="AZ20" i="6"/>
  <c r="AP20" i="6"/>
  <c r="BF20" i="6"/>
  <c r="BA20" i="6"/>
  <c r="AQ20" i="6"/>
  <c r="BG20" i="6"/>
  <c r="BB20" i="6"/>
  <c r="BH20" i="6"/>
  <c r="BD20" i="6"/>
  <c r="AX20" i="6"/>
  <c r="AL20" i="6"/>
  <c r="AJ20" i="6"/>
  <c r="AN20" i="6"/>
  <c r="AV20" i="6"/>
  <c r="BC20" i="6"/>
  <c r="AY20" i="6"/>
  <c r="AO20" i="6"/>
  <c r="AK20" i="6"/>
  <c r="AH54" i="6"/>
  <c r="AT54" i="6" s="1"/>
  <c r="AH38" i="6"/>
  <c r="AT38" i="6" s="1"/>
  <c r="AH33" i="6"/>
  <c r="AT33" i="6" s="1"/>
  <c r="AH28" i="6"/>
  <c r="AT28" i="6" s="1"/>
  <c r="AH49" i="6"/>
  <c r="AT49" i="6" s="1"/>
  <c r="AH42" i="6"/>
  <c r="AU42" i="6" s="1"/>
  <c r="AH40" i="6"/>
  <c r="AT40" i="6" s="1"/>
  <c r="AH30" i="6"/>
  <c r="AT30" i="6" s="1"/>
  <c r="AH25" i="6"/>
  <c r="AT25" i="6" s="1"/>
  <c r="AH46" i="6"/>
  <c r="AU46" i="6" s="1"/>
  <c r="AH55" i="6"/>
  <c r="AU55" i="6" s="1"/>
  <c r="AH53" i="6"/>
  <c r="AT53" i="6" s="1"/>
  <c r="AH22" i="6"/>
  <c r="AT22" i="6" s="1"/>
  <c r="AH21" i="6"/>
  <c r="AT21" i="6" s="1"/>
  <c r="AH23" i="6"/>
  <c r="AT23" i="6" s="1"/>
  <c r="AH36" i="6"/>
  <c r="AT36" i="6" s="1"/>
  <c r="AH56" i="6"/>
  <c r="AT56" i="6" s="1"/>
  <c r="AH57" i="6"/>
  <c r="AT57" i="6" s="1"/>
  <c r="AH52" i="6"/>
  <c r="AT52" i="6" s="1"/>
  <c r="AH37" i="6"/>
  <c r="AT37" i="6" s="1"/>
  <c r="AH43" i="6"/>
  <c r="AT43" i="6" s="1"/>
  <c r="AH34" i="6"/>
  <c r="AU34" i="6" s="1"/>
  <c r="AH51" i="6"/>
  <c r="AT51" i="6" s="1"/>
  <c r="AH50" i="6"/>
  <c r="AT50" i="6" s="1"/>
  <c r="AH47" i="6"/>
  <c r="AT47" i="6" s="1"/>
  <c r="AH44" i="6"/>
  <c r="AT44" i="6" s="1"/>
  <c r="AH26" i="6"/>
  <c r="AT26" i="6" s="1"/>
  <c r="AH29" i="6"/>
  <c r="AT29" i="6" s="1"/>
  <c r="AH32" i="6"/>
  <c r="AT32" i="6" s="1"/>
  <c r="AH24" i="6"/>
  <c r="AT24" i="6" s="1"/>
  <c r="AH35" i="6"/>
  <c r="AT35" i="6" s="1"/>
  <c r="AH27" i="6"/>
  <c r="AT27" i="6" s="1"/>
  <c r="AH20" i="6"/>
  <c r="AT20" i="6" s="1"/>
  <c r="J17" i="31"/>
  <c r="J28" i="31"/>
  <c r="I21" i="31"/>
  <c r="I12" i="31"/>
  <c r="AU58" i="6" l="1"/>
  <c r="AU50" i="6"/>
  <c r="AU33" i="6"/>
  <c r="AU41" i="6"/>
  <c r="AT45" i="6"/>
  <c r="AU23" i="6"/>
  <c r="AU31" i="6"/>
  <c r="AT42" i="6"/>
  <c r="AU24" i="6"/>
  <c r="AU27" i="6"/>
  <c r="AT46" i="6"/>
  <c r="AU29" i="6"/>
  <c r="AU32" i="6"/>
  <c r="AU35" i="6"/>
  <c r="AU49" i="6"/>
  <c r="AU39" i="6"/>
  <c r="AT34" i="6"/>
  <c r="AU37" i="6"/>
  <c r="AU40" i="6"/>
  <c r="AU43" i="6"/>
  <c r="AU57" i="6"/>
  <c r="AU47" i="6"/>
  <c r="AT55" i="6"/>
  <c r="AU48" i="6"/>
  <c r="AU51" i="6"/>
  <c r="AU21" i="6"/>
  <c r="AU53" i="6"/>
  <c r="AU56" i="6"/>
  <c r="AU30" i="6"/>
  <c r="AU28" i="6"/>
  <c r="AU26" i="6"/>
  <c r="AU38" i="6"/>
  <c r="AU22" i="6"/>
  <c r="AU36" i="6"/>
  <c r="AU54" i="6"/>
  <c r="AU52" i="6"/>
  <c r="AU25" i="6"/>
  <c r="AU44" i="6"/>
  <c r="AU20" i="6"/>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60" i="15"/>
  <c r="M61" i="15"/>
  <c r="M62" i="15"/>
  <c r="M63" i="15"/>
  <c r="M64" i="15"/>
  <c r="M65" i="15"/>
  <c r="M66" i="15"/>
  <c r="M67" i="15"/>
  <c r="M68" i="15"/>
  <c r="M69" i="15"/>
  <c r="M70" i="15"/>
  <c r="M71" i="15"/>
  <c r="M72" i="15"/>
  <c r="M73" i="15"/>
  <c r="M74" i="15"/>
  <c r="M75" i="15"/>
  <c r="M76" i="15"/>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104" i="15"/>
  <c r="M105" i="15"/>
  <c r="M106" i="15"/>
  <c r="M107" i="15"/>
  <c r="M108" i="15"/>
  <c r="M109" i="15"/>
  <c r="M110" i="15"/>
  <c r="M111" i="15"/>
  <c r="M112" i="15"/>
  <c r="M113" i="15"/>
  <c r="M14" i="15"/>
  <c r="I12" i="25"/>
  <c r="P23" i="25"/>
  <c r="P22" i="25"/>
  <c r="P21" i="25"/>
  <c r="J11" i="25"/>
  <c r="J12" i="25"/>
  <c r="K18" i="21"/>
  <c r="Q18" i="21" s="1"/>
  <c r="K19" i="21"/>
  <c r="K20" i="21"/>
  <c r="K21" i="21"/>
  <c r="K22" i="21"/>
  <c r="K23" i="21"/>
  <c r="K24" i="21"/>
  <c r="K25" i="21"/>
  <c r="K26" i="21"/>
  <c r="K27" i="21"/>
  <c r="K28" i="21"/>
  <c r="K29" i="21"/>
  <c r="K30" i="21"/>
  <c r="K31" i="21"/>
  <c r="K32" i="21"/>
  <c r="K33" i="21"/>
  <c r="K34" i="21"/>
  <c r="K35" i="21"/>
  <c r="K36" i="21"/>
  <c r="K17" i="21"/>
  <c r="Q17" i="21" s="1"/>
  <c r="Q110" i="15" l="1"/>
  <c r="R110" i="15"/>
  <c r="S110" i="15"/>
  <c r="U110" i="15"/>
  <c r="T110" i="15"/>
  <c r="N110" i="15"/>
  <c r="O110" i="15"/>
  <c r="P110" i="15"/>
  <c r="S86" i="15"/>
  <c r="U86" i="15"/>
  <c r="N86" i="15"/>
  <c r="T86" i="15"/>
  <c r="O86" i="15"/>
  <c r="R86" i="15"/>
  <c r="P86" i="15"/>
  <c r="Q86" i="15"/>
  <c r="S54" i="15"/>
  <c r="U54" i="15"/>
  <c r="N54" i="15"/>
  <c r="T54" i="15"/>
  <c r="O54" i="15"/>
  <c r="P54" i="15"/>
  <c r="R54" i="15"/>
  <c r="Q54" i="15"/>
  <c r="S38" i="15"/>
  <c r="U38" i="15"/>
  <c r="N38" i="15"/>
  <c r="T38" i="15"/>
  <c r="O38" i="15"/>
  <c r="Q38" i="15"/>
  <c r="R38" i="15"/>
  <c r="P38" i="15"/>
  <c r="T101" i="15"/>
  <c r="P101" i="15"/>
  <c r="Q101" i="15"/>
  <c r="R101" i="15"/>
  <c r="U101" i="15"/>
  <c r="S101" i="15"/>
  <c r="N101" i="15"/>
  <c r="O101" i="15"/>
  <c r="R53" i="15"/>
  <c r="S53" i="15"/>
  <c r="U53" i="15"/>
  <c r="T53" i="15"/>
  <c r="N53" i="15"/>
  <c r="O53" i="15"/>
  <c r="P53" i="15"/>
  <c r="Q53" i="15"/>
  <c r="Q84" i="15"/>
  <c r="R84" i="15"/>
  <c r="T84" i="15"/>
  <c r="S84" i="15"/>
  <c r="U84" i="15"/>
  <c r="N84" i="15"/>
  <c r="O84" i="15"/>
  <c r="P84" i="15"/>
  <c r="Q76" i="15"/>
  <c r="R76" i="15"/>
  <c r="T76" i="15"/>
  <c r="S76" i="15"/>
  <c r="U76" i="15"/>
  <c r="N76" i="15"/>
  <c r="O76" i="15"/>
  <c r="P76" i="15"/>
  <c r="Q68" i="15"/>
  <c r="R68" i="15"/>
  <c r="T68" i="15"/>
  <c r="S68" i="15"/>
  <c r="U68" i="15"/>
  <c r="P68" i="15"/>
  <c r="O68" i="15"/>
  <c r="N68" i="15"/>
  <c r="Q60" i="15"/>
  <c r="R60" i="15"/>
  <c r="T60" i="15"/>
  <c r="S60" i="15"/>
  <c r="U60" i="15"/>
  <c r="N60" i="15"/>
  <c r="O60" i="15"/>
  <c r="P60" i="15"/>
  <c r="Q52" i="15"/>
  <c r="R52" i="15"/>
  <c r="T52" i="15"/>
  <c r="S52" i="15"/>
  <c r="U52" i="15"/>
  <c r="N52" i="15"/>
  <c r="O52" i="15"/>
  <c r="P52" i="15"/>
  <c r="Q44" i="15"/>
  <c r="R44" i="15"/>
  <c r="T44" i="15"/>
  <c r="S44" i="15"/>
  <c r="U44" i="15"/>
  <c r="N44" i="15"/>
  <c r="O44" i="15"/>
  <c r="P44" i="15"/>
  <c r="Q36" i="15"/>
  <c r="R36" i="15"/>
  <c r="T36" i="15"/>
  <c r="S36" i="15"/>
  <c r="U36" i="15"/>
  <c r="O36" i="15"/>
  <c r="P36" i="15"/>
  <c r="N36" i="15"/>
  <c r="Q28" i="15"/>
  <c r="R28" i="15"/>
  <c r="T28" i="15"/>
  <c r="S28" i="15"/>
  <c r="U28" i="15"/>
  <c r="N28" i="15"/>
  <c r="O28" i="15"/>
  <c r="P28" i="15"/>
  <c r="Q20" i="15"/>
  <c r="R20" i="15"/>
  <c r="T20" i="15"/>
  <c r="S20" i="15"/>
  <c r="U20" i="15"/>
  <c r="N20" i="15"/>
  <c r="O20" i="15"/>
  <c r="P20" i="15"/>
  <c r="T107" i="15"/>
  <c r="N107" i="15"/>
  <c r="O107" i="15"/>
  <c r="P107" i="15"/>
  <c r="Q107" i="15"/>
  <c r="R107" i="15"/>
  <c r="U107" i="15"/>
  <c r="S107" i="15"/>
  <c r="P99" i="15"/>
  <c r="T99" i="15"/>
  <c r="Q99" i="15"/>
  <c r="R99" i="15"/>
  <c r="U99" i="15"/>
  <c r="N99" i="15"/>
  <c r="O99" i="15"/>
  <c r="S99" i="15"/>
  <c r="P91" i="15"/>
  <c r="T91" i="15"/>
  <c r="Q91" i="15"/>
  <c r="R91" i="15"/>
  <c r="S91" i="15"/>
  <c r="U91" i="15"/>
  <c r="N91" i="15"/>
  <c r="O91" i="15"/>
  <c r="P83" i="15"/>
  <c r="T83" i="15"/>
  <c r="Q83" i="15"/>
  <c r="R83" i="15"/>
  <c r="S83" i="15"/>
  <c r="N83" i="15"/>
  <c r="O83" i="15"/>
  <c r="U83" i="15"/>
  <c r="P75" i="15"/>
  <c r="T75" i="15"/>
  <c r="Q75" i="15"/>
  <c r="R75" i="15"/>
  <c r="S75" i="15"/>
  <c r="U75" i="15"/>
  <c r="N75" i="15"/>
  <c r="O75" i="15"/>
  <c r="P67" i="15"/>
  <c r="T67" i="15"/>
  <c r="Q67" i="15"/>
  <c r="R67" i="15"/>
  <c r="S67" i="15"/>
  <c r="N67" i="15"/>
  <c r="U67" i="15"/>
  <c r="O67" i="15"/>
  <c r="P59" i="15"/>
  <c r="T59" i="15"/>
  <c r="Q59" i="15"/>
  <c r="R59" i="15"/>
  <c r="S59" i="15"/>
  <c r="U59" i="15"/>
  <c r="O59" i="15"/>
  <c r="N59" i="15"/>
  <c r="P51" i="15"/>
  <c r="T51" i="15"/>
  <c r="Q51" i="15"/>
  <c r="R51" i="15"/>
  <c r="S51" i="15"/>
  <c r="N51" i="15"/>
  <c r="U51" i="15"/>
  <c r="O51" i="15"/>
  <c r="P43" i="15"/>
  <c r="T43" i="15"/>
  <c r="Q43" i="15"/>
  <c r="R43" i="15"/>
  <c r="S43" i="15"/>
  <c r="U43" i="15"/>
  <c r="O43" i="15"/>
  <c r="N43" i="15"/>
  <c r="P35" i="15"/>
  <c r="T35" i="15"/>
  <c r="Q35" i="15"/>
  <c r="R35" i="15"/>
  <c r="S35" i="15"/>
  <c r="N35" i="15"/>
  <c r="O35" i="15"/>
  <c r="U35" i="15"/>
  <c r="P27" i="15"/>
  <c r="T27" i="15"/>
  <c r="Q27" i="15"/>
  <c r="R27" i="15"/>
  <c r="S27" i="15"/>
  <c r="U27" i="15"/>
  <c r="O27" i="15"/>
  <c r="N27" i="15"/>
  <c r="P19" i="15"/>
  <c r="T19" i="15"/>
  <c r="Q19" i="15"/>
  <c r="R19" i="15"/>
  <c r="S19" i="15"/>
  <c r="N19" i="15"/>
  <c r="U19" i="15"/>
  <c r="O19" i="15"/>
  <c r="T102" i="15"/>
  <c r="Q102" i="15"/>
  <c r="R102" i="15"/>
  <c r="S102" i="15"/>
  <c r="U102" i="15"/>
  <c r="P102" i="15"/>
  <c r="N102" i="15"/>
  <c r="O102" i="15"/>
  <c r="S70" i="15"/>
  <c r="U70" i="15"/>
  <c r="N70" i="15"/>
  <c r="T70" i="15"/>
  <c r="O70" i="15"/>
  <c r="P70" i="15"/>
  <c r="Q70" i="15"/>
  <c r="R70" i="15"/>
  <c r="S22" i="15"/>
  <c r="U22" i="15"/>
  <c r="N22" i="15"/>
  <c r="T22" i="15"/>
  <c r="P22" i="15"/>
  <c r="O22" i="15"/>
  <c r="R22" i="15"/>
  <c r="Q22" i="15"/>
  <c r="T109" i="15"/>
  <c r="P109" i="15"/>
  <c r="Q109" i="15"/>
  <c r="R109" i="15"/>
  <c r="S109" i="15"/>
  <c r="U109" i="15"/>
  <c r="N109" i="15"/>
  <c r="O109" i="15"/>
  <c r="R77" i="15"/>
  <c r="S77" i="15"/>
  <c r="U77" i="15"/>
  <c r="T77" i="15"/>
  <c r="N77" i="15"/>
  <c r="O77" i="15"/>
  <c r="P77" i="15"/>
  <c r="Q77" i="15"/>
  <c r="R29" i="15"/>
  <c r="S29" i="15"/>
  <c r="U29" i="15"/>
  <c r="T29" i="15"/>
  <c r="N29" i="15"/>
  <c r="O29" i="15"/>
  <c r="P29" i="15"/>
  <c r="Q29" i="15"/>
  <c r="Q100" i="15"/>
  <c r="R100" i="15"/>
  <c r="T100" i="15"/>
  <c r="N100" i="15"/>
  <c r="O100" i="15"/>
  <c r="P100" i="15"/>
  <c r="S100" i="15"/>
  <c r="U100" i="15"/>
  <c r="T90" i="15"/>
  <c r="O90" i="15"/>
  <c r="P90" i="15"/>
  <c r="Q90" i="15"/>
  <c r="R90" i="15"/>
  <c r="S90" i="15"/>
  <c r="N90" i="15"/>
  <c r="U90" i="15"/>
  <c r="T66" i="15"/>
  <c r="O66" i="15"/>
  <c r="P66" i="15"/>
  <c r="Q66" i="15"/>
  <c r="R66" i="15"/>
  <c r="S66" i="15"/>
  <c r="U66" i="15"/>
  <c r="N66" i="15"/>
  <c r="T58" i="15"/>
  <c r="O58" i="15"/>
  <c r="P58" i="15"/>
  <c r="Q58" i="15"/>
  <c r="R58" i="15"/>
  <c r="N58" i="15"/>
  <c r="S58" i="15"/>
  <c r="U58" i="15"/>
  <c r="T50" i="15"/>
  <c r="O50" i="15"/>
  <c r="P50" i="15"/>
  <c r="Q50" i="15"/>
  <c r="R50" i="15"/>
  <c r="S50" i="15"/>
  <c r="U50" i="15"/>
  <c r="N50" i="15"/>
  <c r="T34" i="15"/>
  <c r="O34" i="15"/>
  <c r="P34" i="15"/>
  <c r="Q34" i="15"/>
  <c r="R34" i="15"/>
  <c r="S34" i="15"/>
  <c r="U34" i="15"/>
  <c r="N34" i="15"/>
  <c r="U105" i="15"/>
  <c r="N105" i="15"/>
  <c r="T105" i="15"/>
  <c r="O105" i="15"/>
  <c r="P105" i="15"/>
  <c r="R105" i="15"/>
  <c r="S105" i="15"/>
  <c r="Q105" i="15"/>
  <c r="N97" i="15"/>
  <c r="O97" i="15"/>
  <c r="P97" i="15"/>
  <c r="U97" i="15"/>
  <c r="T97" i="15"/>
  <c r="R97" i="15"/>
  <c r="S97" i="15"/>
  <c r="Q97" i="15"/>
  <c r="N89" i="15"/>
  <c r="O89" i="15"/>
  <c r="P89" i="15"/>
  <c r="Q89" i="15"/>
  <c r="R89" i="15"/>
  <c r="S89" i="15"/>
  <c r="U89" i="15"/>
  <c r="T89" i="15"/>
  <c r="N81" i="15"/>
  <c r="O81" i="15"/>
  <c r="P81" i="15"/>
  <c r="Q81" i="15"/>
  <c r="R81" i="15"/>
  <c r="T81" i="15"/>
  <c r="S81" i="15"/>
  <c r="U81" i="15"/>
  <c r="N73" i="15"/>
  <c r="O73" i="15"/>
  <c r="P73" i="15"/>
  <c r="Q73" i="15"/>
  <c r="R73" i="15"/>
  <c r="S73" i="15"/>
  <c r="U73" i="15"/>
  <c r="T73" i="15"/>
  <c r="N65" i="15"/>
  <c r="O65" i="15"/>
  <c r="P65" i="15"/>
  <c r="Q65" i="15"/>
  <c r="R65" i="15"/>
  <c r="S65" i="15"/>
  <c r="U65" i="15"/>
  <c r="T65" i="15"/>
  <c r="N57" i="15"/>
  <c r="O57" i="15"/>
  <c r="P57" i="15"/>
  <c r="Q57" i="15"/>
  <c r="R57" i="15"/>
  <c r="S57" i="15"/>
  <c r="U57" i="15"/>
  <c r="T57" i="15"/>
  <c r="N49" i="15"/>
  <c r="O49" i="15"/>
  <c r="P49" i="15"/>
  <c r="Q49" i="15"/>
  <c r="R49" i="15"/>
  <c r="U49" i="15"/>
  <c r="T49" i="15"/>
  <c r="S49" i="15"/>
  <c r="N41" i="15"/>
  <c r="O41" i="15"/>
  <c r="P41" i="15"/>
  <c r="Q41" i="15"/>
  <c r="R41" i="15"/>
  <c r="S41" i="15"/>
  <c r="U41" i="15"/>
  <c r="T41" i="15"/>
  <c r="N33" i="15"/>
  <c r="O33" i="15"/>
  <c r="P33" i="15"/>
  <c r="Q33" i="15"/>
  <c r="R33" i="15"/>
  <c r="T33" i="15"/>
  <c r="S33" i="15"/>
  <c r="U33" i="15"/>
  <c r="N25" i="15"/>
  <c r="O25" i="15"/>
  <c r="P25" i="15"/>
  <c r="Q25" i="15"/>
  <c r="R25" i="15"/>
  <c r="S25" i="15"/>
  <c r="U25" i="15"/>
  <c r="T25" i="15"/>
  <c r="S78" i="15"/>
  <c r="U78" i="15"/>
  <c r="N78" i="15"/>
  <c r="O78" i="15"/>
  <c r="P78" i="15"/>
  <c r="Q78" i="15"/>
  <c r="R78" i="15"/>
  <c r="T78" i="15"/>
  <c r="S46" i="15"/>
  <c r="U46" i="15"/>
  <c r="N46" i="15"/>
  <c r="O46" i="15"/>
  <c r="P46" i="15"/>
  <c r="Q46" i="15"/>
  <c r="R46" i="15"/>
  <c r="T46" i="15"/>
  <c r="R85" i="15"/>
  <c r="S85" i="15"/>
  <c r="U85" i="15"/>
  <c r="T85" i="15"/>
  <c r="N85" i="15"/>
  <c r="O85" i="15"/>
  <c r="P85" i="15"/>
  <c r="Q85" i="15"/>
  <c r="R61" i="15"/>
  <c r="S61" i="15"/>
  <c r="U61" i="15"/>
  <c r="T61" i="15"/>
  <c r="N61" i="15"/>
  <c r="Q61" i="15"/>
  <c r="O61" i="15"/>
  <c r="P61" i="15"/>
  <c r="R37" i="15"/>
  <c r="S37" i="15"/>
  <c r="U37" i="15"/>
  <c r="T37" i="15"/>
  <c r="N37" i="15"/>
  <c r="O37" i="15"/>
  <c r="P37" i="15"/>
  <c r="Q37" i="15"/>
  <c r="Q92" i="15"/>
  <c r="R92" i="15"/>
  <c r="T92" i="15"/>
  <c r="S92" i="15"/>
  <c r="U92" i="15"/>
  <c r="N92" i="15"/>
  <c r="O92" i="15"/>
  <c r="P92" i="15"/>
  <c r="T98" i="15"/>
  <c r="O98" i="15"/>
  <c r="P98" i="15"/>
  <c r="Q98" i="15"/>
  <c r="N98" i="15"/>
  <c r="R98" i="15"/>
  <c r="U98" i="15"/>
  <c r="S98" i="15"/>
  <c r="T74" i="15"/>
  <c r="O74" i="15"/>
  <c r="P74" i="15"/>
  <c r="Q74" i="15"/>
  <c r="R74" i="15"/>
  <c r="N74" i="15"/>
  <c r="S74" i="15"/>
  <c r="U74" i="15"/>
  <c r="T42" i="15"/>
  <c r="O42" i="15"/>
  <c r="P42" i="15"/>
  <c r="Q42" i="15"/>
  <c r="R42" i="15"/>
  <c r="N42" i="15"/>
  <c r="S42" i="15"/>
  <c r="U42" i="15"/>
  <c r="S104" i="15"/>
  <c r="U104" i="15"/>
  <c r="T104" i="15"/>
  <c r="O104" i="15"/>
  <c r="N104" i="15"/>
  <c r="P104" i="15"/>
  <c r="Q104" i="15"/>
  <c r="R104" i="15"/>
  <c r="N96" i="15"/>
  <c r="O96" i="15"/>
  <c r="P96" i="15"/>
  <c r="Q96" i="15"/>
  <c r="R96" i="15"/>
  <c r="S96" i="15"/>
  <c r="U96" i="15"/>
  <c r="T96" i="15"/>
  <c r="N88" i="15"/>
  <c r="O88" i="15"/>
  <c r="P88" i="15"/>
  <c r="T88" i="15"/>
  <c r="Q88" i="15"/>
  <c r="R88" i="15"/>
  <c r="S88" i="15"/>
  <c r="U88" i="15"/>
  <c r="N80" i="15"/>
  <c r="O80" i="15"/>
  <c r="P80" i="15"/>
  <c r="Q80" i="15"/>
  <c r="R80" i="15"/>
  <c r="S80" i="15"/>
  <c r="U80" i="15"/>
  <c r="T80" i="15"/>
  <c r="N72" i="15"/>
  <c r="O72" i="15"/>
  <c r="P72" i="15"/>
  <c r="T72" i="15"/>
  <c r="Q72" i="15"/>
  <c r="R72" i="15"/>
  <c r="U72" i="15"/>
  <c r="S72" i="15"/>
  <c r="N64" i="15"/>
  <c r="O64" i="15"/>
  <c r="P64" i="15"/>
  <c r="Q64" i="15"/>
  <c r="R64" i="15"/>
  <c r="S64" i="15"/>
  <c r="U64" i="15"/>
  <c r="T64" i="15"/>
  <c r="N56" i="15"/>
  <c r="O56" i="15"/>
  <c r="P56" i="15"/>
  <c r="T56" i="15"/>
  <c r="Q56" i="15"/>
  <c r="S56" i="15"/>
  <c r="U56" i="15"/>
  <c r="R56" i="15"/>
  <c r="N48" i="15"/>
  <c r="O48" i="15"/>
  <c r="P48" i="15"/>
  <c r="Q48" i="15"/>
  <c r="R48" i="15"/>
  <c r="S48" i="15"/>
  <c r="U48" i="15"/>
  <c r="T48" i="15"/>
  <c r="N40" i="15"/>
  <c r="O40" i="15"/>
  <c r="P40" i="15"/>
  <c r="T40" i="15"/>
  <c r="Q40" i="15"/>
  <c r="R40" i="15"/>
  <c r="U40" i="15"/>
  <c r="S40" i="15"/>
  <c r="N32" i="15"/>
  <c r="O32" i="15"/>
  <c r="P32" i="15"/>
  <c r="Q32" i="15"/>
  <c r="R32" i="15"/>
  <c r="S32" i="15"/>
  <c r="U32" i="15"/>
  <c r="T32" i="15"/>
  <c r="N24" i="15"/>
  <c r="O24" i="15"/>
  <c r="P24" i="15"/>
  <c r="R24" i="15"/>
  <c r="T24" i="15"/>
  <c r="Q24" i="15"/>
  <c r="S24" i="15"/>
  <c r="U24" i="15"/>
  <c r="T16" i="15"/>
  <c r="O16" i="15"/>
  <c r="P16" i="15"/>
  <c r="Q16" i="15"/>
  <c r="R16" i="15"/>
  <c r="S16" i="15"/>
  <c r="U16" i="15"/>
  <c r="N16" i="15"/>
  <c r="S94" i="15"/>
  <c r="U94" i="15"/>
  <c r="N94" i="15"/>
  <c r="O94" i="15"/>
  <c r="P94" i="15"/>
  <c r="Q94" i="15"/>
  <c r="T94" i="15"/>
  <c r="R94" i="15"/>
  <c r="S62" i="15"/>
  <c r="U62" i="15"/>
  <c r="N62" i="15"/>
  <c r="O62" i="15"/>
  <c r="P62" i="15"/>
  <c r="Q62" i="15"/>
  <c r="T62" i="15"/>
  <c r="R62" i="15"/>
  <c r="S30" i="15"/>
  <c r="U30" i="15"/>
  <c r="N30" i="15"/>
  <c r="O30" i="15"/>
  <c r="P30" i="15"/>
  <c r="Q30" i="15"/>
  <c r="T30" i="15"/>
  <c r="R30" i="15"/>
  <c r="R93" i="15"/>
  <c r="S93" i="15"/>
  <c r="U93" i="15"/>
  <c r="T93" i="15"/>
  <c r="N93" i="15"/>
  <c r="P93" i="15"/>
  <c r="Q93" i="15"/>
  <c r="O93" i="15"/>
  <c r="R69" i="15"/>
  <c r="S69" i="15"/>
  <c r="U69" i="15"/>
  <c r="T69" i="15"/>
  <c r="N69" i="15"/>
  <c r="O69" i="15"/>
  <c r="P69" i="15"/>
  <c r="Q69" i="15"/>
  <c r="R45" i="15"/>
  <c r="S45" i="15"/>
  <c r="U45" i="15"/>
  <c r="T45" i="15"/>
  <c r="N45" i="15"/>
  <c r="O45" i="15"/>
  <c r="P45" i="15"/>
  <c r="Q45" i="15"/>
  <c r="R21" i="15"/>
  <c r="S21" i="15"/>
  <c r="U21" i="15"/>
  <c r="T21" i="15"/>
  <c r="N21" i="15"/>
  <c r="O21" i="15"/>
  <c r="P21" i="15"/>
  <c r="Q21" i="15"/>
  <c r="T108" i="15"/>
  <c r="O108" i="15"/>
  <c r="P108" i="15"/>
  <c r="Q108" i="15"/>
  <c r="S108" i="15"/>
  <c r="R108" i="15"/>
  <c r="U108" i="15"/>
  <c r="N108" i="15"/>
  <c r="T106" i="15"/>
  <c r="N106" i="15"/>
  <c r="O106" i="15"/>
  <c r="Q106" i="15"/>
  <c r="P106" i="15"/>
  <c r="R106" i="15"/>
  <c r="S106" i="15"/>
  <c r="U106" i="15"/>
  <c r="T82" i="15"/>
  <c r="O82" i="15"/>
  <c r="P82" i="15"/>
  <c r="Q82" i="15"/>
  <c r="R82" i="15"/>
  <c r="S82" i="15"/>
  <c r="U82" i="15"/>
  <c r="N82" i="15"/>
  <c r="T26" i="15"/>
  <c r="O26" i="15"/>
  <c r="P26" i="15"/>
  <c r="Q26" i="15"/>
  <c r="R26" i="15"/>
  <c r="N26" i="15"/>
  <c r="S26" i="15"/>
  <c r="U26" i="15"/>
  <c r="S112" i="15"/>
  <c r="U112" i="15"/>
  <c r="N112" i="15"/>
  <c r="O112" i="15"/>
  <c r="P112" i="15"/>
  <c r="Q112" i="15"/>
  <c r="R112" i="15"/>
  <c r="T112" i="15"/>
  <c r="R111" i="15"/>
  <c r="S111" i="15"/>
  <c r="T111" i="15"/>
  <c r="U111" i="15"/>
  <c r="N111" i="15"/>
  <c r="Q111" i="15"/>
  <c r="O111" i="15"/>
  <c r="P111" i="15"/>
  <c r="R103" i="15"/>
  <c r="T103" i="15"/>
  <c r="S103" i="15"/>
  <c r="U103" i="15"/>
  <c r="N103" i="15"/>
  <c r="O103" i="15"/>
  <c r="P103" i="15"/>
  <c r="Q103" i="15"/>
  <c r="U95" i="15"/>
  <c r="N95" i="15"/>
  <c r="O95" i="15"/>
  <c r="T95" i="15"/>
  <c r="P95" i="15"/>
  <c r="Q95" i="15"/>
  <c r="R95" i="15"/>
  <c r="S95" i="15"/>
  <c r="U87" i="15"/>
  <c r="N87" i="15"/>
  <c r="O87" i="15"/>
  <c r="P87" i="15"/>
  <c r="T87" i="15"/>
  <c r="Q87" i="15"/>
  <c r="R87" i="15"/>
  <c r="S87" i="15"/>
  <c r="U79" i="15"/>
  <c r="N79" i="15"/>
  <c r="O79" i="15"/>
  <c r="P79" i="15"/>
  <c r="S79" i="15"/>
  <c r="Q79" i="15"/>
  <c r="R79" i="15"/>
  <c r="T79" i="15"/>
  <c r="U71" i="15"/>
  <c r="N71" i="15"/>
  <c r="O71" i="15"/>
  <c r="P71" i="15"/>
  <c r="T71" i="15"/>
  <c r="Q71" i="15"/>
  <c r="R71" i="15"/>
  <c r="S71" i="15"/>
  <c r="U63" i="15"/>
  <c r="N63" i="15"/>
  <c r="O63" i="15"/>
  <c r="T63" i="15"/>
  <c r="P63" i="15"/>
  <c r="Q63" i="15"/>
  <c r="R63" i="15"/>
  <c r="S63" i="15"/>
  <c r="U55" i="15"/>
  <c r="N55" i="15"/>
  <c r="O55" i="15"/>
  <c r="P55" i="15"/>
  <c r="T55" i="15"/>
  <c r="Q55" i="15"/>
  <c r="R55" i="15"/>
  <c r="S55" i="15"/>
  <c r="U47" i="15"/>
  <c r="N47" i="15"/>
  <c r="O47" i="15"/>
  <c r="P47" i="15"/>
  <c r="T47" i="15"/>
  <c r="R47" i="15"/>
  <c r="S47" i="15"/>
  <c r="Q47" i="15"/>
  <c r="U39" i="15"/>
  <c r="N39" i="15"/>
  <c r="O39" i="15"/>
  <c r="P39" i="15"/>
  <c r="T39" i="15"/>
  <c r="Q39" i="15"/>
  <c r="R39" i="15"/>
  <c r="S39" i="15"/>
  <c r="U31" i="15"/>
  <c r="N31" i="15"/>
  <c r="O31" i="15"/>
  <c r="T31" i="15"/>
  <c r="P31" i="15"/>
  <c r="Q31" i="15"/>
  <c r="S31" i="15"/>
  <c r="R31" i="15"/>
  <c r="U23" i="15"/>
  <c r="N23" i="15"/>
  <c r="O23" i="15"/>
  <c r="P23" i="15"/>
  <c r="T23" i="15"/>
  <c r="Q23" i="15"/>
  <c r="R23" i="15"/>
  <c r="S23" i="15"/>
  <c r="O18" i="15"/>
  <c r="T18" i="15"/>
  <c r="P18" i="15"/>
  <c r="Q18" i="15"/>
  <c r="R18" i="15"/>
  <c r="S18" i="15"/>
  <c r="U18" i="15"/>
  <c r="N18" i="15"/>
  <c r="T113" i="15"/>
  <c r="N113" i="15"/>
  <c r="O113" i="15"/>
  <c r="P113" i="15"/>
  <c r="R113" i="15"/>
  <c r="Q113" i="15"/>
  <c r="U113" i="15"/>
  <c r="S113" i="15"/>
  <c r="T17" i="15"/>
  <c r="N17" i="15"/>
  <c r="U17" i="15"/>
  <c r="O17" i="15"/>
  <c r="P17" i="15"/>
  <c r="Q17" i="15"/>
  <c r="R17" i="15"/>
  <c r="S17" i="15"/>
  <c r="T15" i="15"/>
  <c r="S15" i="15"/>
  <c r="U15" i="15"/>
  <c r="N15" i="15"/>
  <c r="O15" i="15"/>
  <c r="P15" i="15"/>
  <c r="Q15" i="15"/>
  <c r="R15" i="15"/>
  <c r="U14" i="15"/>
  <c r="R14" i="15"/>
  <c r="S14" i="15"/>
  <c r="N14" i="15"/>
  <c r="T14" i="15"/>
  <c r="Q14" i="15"/>
  <c r="P14" i="15"/>
  <c r="O14" i="15"/>
  <c r="Q30" i="21"/>
  <c r="N30" i="21"/>
  <c r="O30" i="21"/>
  <c r="P30" i="21"/>
  <c r="L30" i="21"/>
  <c r="M30" i="21"/>
  <c r="Q29" i="21"/>
  <c r="L29" i="21"/>
  <c r="M29" i="21"/>
  <c r="N29" i="21"/>
  <c r="O29" i="21"/>
  <c r="P29" i="21"/>
  <c r="Q21" i="21"/>
  <c r="L21" i="21"/>
  <c r="M21" i="21"/>
  <c r="N21" i="21"/>
  <c r="O21" i="21"/>
  <c r="P21" i="21"/>
  <c r="Q27" i="21"/>
  <c r="M27" i="21"/>
  <c r="N27" i="21"/>
  <c r="O27" i="21"/>
  <c r="P27" i="21"/>
  <c r="L27" i="21"/>
  <c r="Q22" i="21"/>
  <c r="N22" i="21"/>
  <c r="O22" i="21"/>
  <c r="P22" i="21"/>
  <c r="M22" i="21"/>
  <c r="L22" i="21"/>
  <c r="Q34" i="21"/>
  <c r="L34" i="21"/>
  <c r="M34" i="21"/>
  <c r="N34" i="21"/>
  <c r="O34" i="21"/>
  <c r="P34" i="21"/>
  <c r="Q26" i="21"/>
  <c r="L26" i="21"/>
  <c r="M26" i="21"/>
  <c r="N26" i="21"/>
  <c r="O26" i="21"/>
  <c r="P26" i="21"/>
  <c r="Q28" i="21"/>
  <c r="P28" i="21"/>
  <c r="L28" i="21"/>
  <c r="M28" i="21"/>
  <c r="O28" i="21"/>
  <c r="N28" i="21"/>
  <c r="Q20" i="21"/>
  <c r="P20" i="21"/>
  <c r="L20" i="21"/>
  <c r="M20" i="21"/>
  <c r="N20" i="21"/>
  <c r="O20" i="21"/>
  <c r="Q35" i="21"/>
  <c r="M35" i="21"/>
  <c r="N35" i="21"/>
  <c r="O35" i="21"/>
  <c r="P35" i="21"/>
  <c r="L35" i="21"/>
  <c r="Q19" i="21"/>
  <c r="M19" i="21"/>
  <c r="N19" i="21"/>
  <c r="O19" i="21"/>
  <c r="P19" i="21"/>
  <c r="L19" i="21"/>
  <c r="Q25" i="21"/>
  <c r="O25" i="21"/>
  <c r="P25" i="21"/>
  <c r="L25" i="21"/>
  <c r="M25" i="21"/>
  <c r="N25" i="21"/>
  <c r="Q32" i="21"/>
  <c r="L32" i="21"/>
  <c r="M32" i="21"/>
  <c r="N32" i="21"/>
  <c r="O32" i="21"/>
  <c r="P32" i="21"/>
  <c r="Q24" i="21"/>
  <c r="L24" i="21"/>
  <c r="M24" i="21"/>
  <c r="N24" i="21"/>
  <c r="O24" i="21"/>
  <c r="P24" i="21"/>
  <c r="Q36" i="21"/>
  <c r="P36" i="21"/>
  <c r="L36" i="21"/>
  <c r="M36" i="21"/>
  <c r="N36" i="21"/>
  <c r="O36" i="21"/>
  <c r="Q33" i="21"/>
  <c r="O33" i="21"/>
  <c r="P33" i="21"/>
  <c r="L33" i="21"/>
  <c r="M33" i="21"/>
  <c r="N33" i="21"/>
  <c r="Q31" i="21"/>
  <c r="L31" i="21"/>
  <c r="M31" i="21"/>
  <c r="N31" i="21"/>
  <c r="O31" i="21"/>
  <c r="P31" i="21"/>
  <c r="Q23" i="21"/>
  <c r="L23" i="21"/>
  <c r="M23" i="21"/>
  <c r="N23" i="21"/>
  <c r="O23" i="21"/>
  <c r="P23" i="21"/>
  <c r="L18" i="21"/>
  <c r="P18" i="21"/>
  <c r="M18" i="21"/>
  <c r="N18" i="21"/>
  <c r="O18" i="21"/>
  <c r="M17" i="21"/>
  <c r="N17" i="21"/>
  <c r="L17" i="21"/>
  <c r="O17" i="21"/>
  <c r="P17" i="21"/>
  <c r="J10" i="25"/>
  <c r="K30" i="25"/>
  <c r="K31" i="25"/>
  <c r="K32" i="25"/>
  <c r="K33" i="25"/>
  <c r="U13" i="15" l="1"/>
  <c r="N13" i="15"/>
  <c r="D12" i="15" s="1"/>
  <c r="M16" i="21"/>
  <c r="E15" i="21" s="1"/>
  <c r="L16" i="21"/>
  <c r="D15" i="21" s="1"/>
  <c r="K29" i="25"/>
  <c r="L12" i="31" l="1"/>
  <c r="J13" i="31"/>
  <c r="J12" i="31" s="1"/>
  <c r="C6" i="27"/>
  <c r="P26" i="25"/>
  <c r="C6" i="25"/>
  <c r="I15" i="25"/>
  <c r="I24" i="25"/>
  <c r="I20" i="25"/>
  <c r="I19" i="25"/>
  <c r="I18" i="25"/>
  <c r="P28" i="25"/>
  <c r="P29" i="25"/>
  <c r="P30" i="25"/>
  <c r="P31" i="25"/>
  <c r="P32" i="25"/>
  <c r="C6" i="18"/>
  <c r="C6" i="31"/>
  <c r="C6" i="21"/>
  <c r="C6" i="15"/>
  <c r="C6" i="6"/>
  <c r="C6" i="16"/>
  <c r="AE2" i="13" s="1"/>
  <c r="AW5" i="13" l="1"/>
  <c r="AE4" i="13"/>
  <c r="AE3" i="13"/>
  <c r="AD11" i="13" s="1"/>
  <c r="AW3" i="13"/>
  <c r="AW4" i="13"/>
  <c r="AW2" i="13"/>
  <c r="P12" i="25"/>
  <c r="C27" i="16" l="1"/>
  <c r="AF4" i="13"/>
  <c r="AX4" i="13"/>
  <c r="AX3" i="13"/>
  <c r="AF3" i="13"/>
  <c r="AX5" i="13"/>
  <c r="AW7" i="13"/>
  <c r="AX2" i="13"/>
  <c r="AE6" i="13"/>
  <c r="AF2" i="13"/>
  <c r="K25" i="25"/>
  <c r="K24" i="25"/>
  <c r="P19" i="25"/>
  <c r="P18" i="25"/>
  <c r="P20" i="25"/>
  <c r="P17" i="25"/>
  <c r="P11" i="25"/>
  <c r="K28" i="25"/>
  <c r="K12" i="25"/>
  <c r="K16" i="25"/>
  <c r="K27" i="25"/>
  <c r="K26" i="25"/>
  <c r="K23" i="25"/>
  <c r="K22" i="25"/>
  <c r="K21" i="25"/>
  <c r="K20" i="25"/>
  <c r="K19" i="25"/>
  <c r="K18" i="25"/>
  <c r="K17" i="25"/>
  <c r="P24" i="25"/>
  <c r="P15" i="25"/>
  <c r="AD8" i="13" l="1"/>
  <c r="AV9" i="13"/>
  <c r="AV10" i="13" s="1"/>
  <c r="AV11" i="13" s="1"/>
  <c r="I10" i="31" s="1"/>
  <c r="C10" i="31" s="1"/>
  <c r="J14" i="25"/>
  <c r="P10" i="25"/>
  <c r="I10" i="25" s="1"/>
  <c r="K15" i="25"/>
  <c r="K14" i="25" s="1"/>
  <c r="K11" i="25"/>
  <c r="K10" i="25" s="1"/>
  <c r="C12" i="6"/>
  <c r="F11" i="6"/>
  <c r="C11" i="6"/>
  <c r="L32" i="31"/>
  <c r="L21" i="31"/>
  <c r="J27" i="31"/>
  <c r="N17" i="25"/>
  <c r="N18" i="25"/>
  <c r="N19" i="25"/>
  <c r="N20" i="25"/>
  <c r="N21" i="25"/>
  <c r="N30" i="25"/>
  <c r="N11" i="25"/>
  <c r="J9" i="25" l="1"/>
  <c r="D10" i="25" s="1"/>
  <c r="AD9" i="13"/>
  <c r="C26" i="16" s="1"/>
  <c r="J13" i="25"/>
  <c r="D14" i="25" s="1"/>
  <c r="C13" i="6"/>
  <c r="N28" i="25"/>
  <c r="N24" i="25"/>
  <c r="N26" i="25"/>
  <c r="N22" i="25"/>
  <c r="N15" i="25"/>
  <c r="N12" i="25"/>
  <c r="M10" i="25"/>
  <c r="N10" i="25" l="1"/>
  <c r="M9" i="25" s="1"/>
  <c r="H10" i="25" s="1"/>
  <c r="J24" i="31"/>
  <c r="J25" i="31"/>
  <c r="J26" i="31"/>
  <c r="J35" i="31"/>
  <c r="O59" i="13"/>
  <c r="P59" i="13"/>
  <c r="Q59" i="13"/>
  <c r="R59" i="13"/>
  <c r="U59" i="13"/>
  <c r="T59" i="13"/>
  <c r="N59" i="13"/>
  <c r="M59" i="13"/>
  <c r="L59" i="13"/>
  <c r="K59" i="13"/>
  <c r="J59" i="13"/>
  <c r="I59" i="13"/>
  <c r="Y59" i="13"/>
  <c r="X59" i="13"/>
  <c r="W59" i="13"/>
  <c r="V59" i="13"/>
  <c r="AF67" i="6"/>
  <c r="AF66" i="6"/>
  <c r="AF65" i="6"/>
  <c r="AF64" i="6"/>
  <c r="J22" i="31" l="1"/>
  <c r="J34" i="31"/>
  <c r="J23" i="31"/>
  <c r="K16" i="21"/>
  <c r="K2" i="30"/>
  <c r="K3" i="30"/>
  <c r="K4" i="30"/>
  <c r="K5" i="30"/>
  <c r="K6" i="30"/>
  <c r="K7" i="30"/>
  <c r="K8" i="30"/>
  <c r="K9" i="30"/>
  <c r="K10" i="30"/>
  <c r="K11" i="30"/>
  <c r="K12" i="30"/>
  <c r="K13" i="30"/>
  <c r="K14" i="30"/>
  <c r="K15" i="30"/>
  <c r="K16" i="30"/>
  <c r="K17" i="30"/>
  <c r="K18" i="30"/>
  <c r="K19" i="30"/>
  <c r="K20" i="30"/>
  <c r="K21" i="30"/>
  <c r="K22" i="30"/>
  <c r="K23"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66" i="30"/>
  <c r="K67" i="30"/>
  <c r="K68" i="30"/>
  <c r="K69" i="30"/>
  <c r="K70" i="30"/>
  <c r="K71" i="30"/>
  <c r="K72" i="30"/>
  <c r="K73" i="30"/>
  <c r="K74" i="30"/>
  <c r="K75" i="30"/>
  <c r="K76" i="30"/>
  <c r="K77" i="30"/>
  <c r="K78" i="30"/>
  <c r="K79" i="30"/>
  <c r="K80" i="30"/>
  <c r="K81" i="30"/>
  <c r="K82" i="30"/>
  <c r="K83" i="30"/>
  <c r="K84" i="30"/>
  <c r="K85" i="30"/>
  <c r="K86" i="30"/>
  <c r="K87" i="30"/>
  <c r="K88" i="30"/>
  <c r="K89" i="30"/>
  <c r="K90" i="30"/>
  <c r="K91" i="30"/>
  <c r="K92" i="30"/>
  <c r="K93" i="30"/>
  <c r="K94" i="30"/>
  <c r="K95" i="30"/>
  <c r="K96" i="30"/>
  <c r="K97" i="30"/>
  <c r="K98" i="30"/>
  <c r="K99" i="30"/>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J21" i="31" l="1"/>
  <c r="K21" i="31" s="1"/>
  <c r="G21" i="31" s="1"/>
  <c r="AJ19" i="6" l="1"/>
  <c r="D18" i="6" l="1"/>
  <c r="AJ17" i="6"/>
  <c r="AD65" i="6"/>
  <c r="AD66" i="6"/>
  <c r="AD67" i="6"/>
  <c r="AD64" i="6"/>
  <c r="M13" i="15" l="1"/>
  <c r="K16" i="31" l="1"/>
  <c r="K35" i="31"/>
  <c r="AI19" i="6"/>
  <c r="AW19" i="6"/>
  <c r="AV19" i="6"/>
  <c r="AX19" i="6"/>
  <c r="AY19" i="6"/>
  <c r="AZ19" i="6"/>
  <c r="BA19" i="6"/>
  <c r="S13" i="15"/>
  <c r="Q13" i="15"/>
  <c r="G12" i="15" s="1"/>
  <c r="R13" i="15"/>
  <c r="H12" i="15" s="1"/>
  <c r="T13" i="15"/>
  <c r="AT19" i="6"/>
  <c r="BH19" i="6"/>
  <c r="AU19" i="6"/>
  <c r="AK19" i="6"/>
  <c r="AL19" i="6"/>
  <c r="O13" i="15"/>
  <c r="P13" i="15"/>
  <c r="AQ19" i="6"/>
  <c r="AP19" i="6"/>
  <c r="AO19" i="6"/>
  <c r="AN19" i="6"/>
  <c r="AM19" i="6"/>
  <c r="AS19" i="6"/>
  <c r="AR19" i="6"/>
  <c r="K12" i="31" l="1"/>
  <c r="G12" i="31" s="1"/>
  <c r="BF19" i="6"/>
  <c r="BF17" i="6" s="1"/>
  <c r="BC19" i="6"/>
  <c r="W18" i="6" s="1"/>
  <c r="BG19" i="6"/>
  <c r="AA18" i="6" s="1"/>
  <c r="BE19" i="6"/>
  <c r="BE17" i="6" s="1"/>
  <c r="BB19" i="6"/>
  <c r="BB17" i="6" s="1"/>
  <c r="AH19" i="6"/>
  <c r="N16" i="6" s="1"/>
  <c r="BD19" i="6"/>
  <c r="AB18" i="6"/>
  <c r="F12" i="15"/>
  <c r="E12" i="15"/>
  <c r="O18" i="6"/>
  <c r="Q18" i="6"/>
  <c r="P18" i="6"/>
  <c r="BH17" i="6"/>
  <c r="AK17" i="6"/>
  <c r="AL17" i="6"/>
  <c r="AS17" i="6"/>
  <c r="AP17" i="6"/>
  <c r="AN17" i="6"/>
  <c r="AR17" i="6"/>
  <c r="AQ17" i="6"/>
  <c r="AM17" i="6"/>
  <c r="AO17" i="6"/>
  <c r="BD17" i="6" l="1"/>
  <c r="X18" i="6"/>
  <c r="BC17" i="6"/>
  <c r="Z18" i="6"/>
  <c r="Y18" i="6"/>
  <c r="BG17" i="6"/>
  <c r="AY17" i="6"/>
  <c r="S18" i="6"/>
  <c r="AZ17" i="6"/>
  <c r="T18" i="6"/>
  <c r="V18" i="6"/>
  <c r="AX17" i="6"/>
  <c r="R18" i="6"/>
  <c r="BA17" i="6"/>
  <c r="U18" i="6"/>
  <c r="AU17" i="6"/>
  <c r="AT17" i="6"/>
  <c r="N18" i="6"/>
  <c r="AW17" i="6"/>
  <c r="AV17" i="6"/>
  <c r="F18" i="6"/>
  <c r="J18" i="6"/>
  <c r="K18" i="6"/>
  <c r="L18" i="6"/>
  <c r="M18" i="6"/>
  <c r="I18" i="6"/>
  <c r="G18" i="6"/>
  <c r="H18" i="6"/>
  <c r="E18" i="6"/>
  <c r="F12" i="6"/>
  <c r="F13" i="6" s="1"/>
  <c r="C14" i="6" s="1"/>
  <c r="AJ15" i="6" l="1"/>
  <c r="C15" i="6" s="1"/>
  <c r="AJ16" i="6"/>
  <c r="J10" i="6" s="1"/>
  <c r="O16" i="21" l="1"/>
  <c r="G15" i="21" s="1"/>
  <c r="P16" i="21"/>
  <c r="H15" i="21" s="1"/>
  <c r="N16" i="21"/>
  <c r="F15" i="21" s="1"/>
  <c r="Q16" i="21"/>
  <c r="I15" i="21" s="1"/>
  <c r="I32" i="31" l="1"/>
  <c r="J33" i="31"/>
  <c r="J32" i="31" s="1"/>
  <c r="K32" i="31" l="1"/>
  <c r="G32"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D Shaheen</author>
  </authors>
  <commentList>
    <comment ref="L19" authorId="0" shapeId="0" xr:uid="{CD6D494C-8005-4F12-8789-6F9B562C5365}">
      <text>
        <r>
          <rPr>
            <b/>
            <sz val="9"/>
            <color indexed="81"/>
            <rFont val="Tahoma"/>
            <family val="2"/>
          </rPr>
          <t>Enter N/A if you don’t want Coll coverage for a particular vehicle.</t>
        </r>
      </text>
    </comment>
    <comment ref="M19" authorId="0" shapeId="0" xr:uid="{E489AC8A-EC3C-4FB9-8065-A7DD3C61C0D5}">
      <text>
        <r>
          <rPr>
            <b/>
            <sz val="9"/>
            <color indexed="81"/>
            <rFont val="Tahoma"/>
            <family val="2"/>
          </rPr>
          <t>Enter N/A if you don’t want Comp coverage for a particular vehicle.</t>
        </r>
      </text>
    </comment>
  </commentList>
</comments>
</file>

<file path=xl/sharedStrings.xml><?xml version="1.0" encoding="utf-8"?>
<sst xmlns="http://schemas.openxmlformats.org/spreadsheetml/2006/main" count="16765" uniqueCount="2259">
  <si>
    <t>Quick Start Guide</t>
  </si>
  <si>
    <t>Please follow the steps below to complete this spreadsheet file. We won’t begin the quote until ALL of the information is provided.</t>
  </si>
  <si>
    <r>
      <t xml:space="preserve">Once done, email </t>
    </r>
    <r>
      <rPr>
        <b/>
        <sz val="12"/>
        <rFont val="Calibri"/>
        <family val="2"/>
        <scheme val="minor"/>
      </rPr>
      <t>this spreadsheet</t>
    </r>
    <r>
      <rPr>
        <sz val="12"/>
        <rFont val="Calibri"/>
        <family val="2"/>
        <scheme val="minor"/>
      </rPr>
      <t xml:space="preserve"> and </t>
    </r>
    <r>
      <rPr>
        <b/>
        <sz val="12"/>
        <rFont val="Calibri"/>
        <family val="2"/>
        <scheme val="minor"/>
      </rPr>
      <t xml:space="preserve">all other accompanying information </t>
    </r>
    <r>
      <rPr>
        <sz val="12"/>
        <rFont val="Calibri"/>
        <family val="2"/>
        <scheme val="minor"/>
      </rPr>
      <t>to:</t>
    </r>
  </si>
  <si>
    <t>fleet@commercial.progressive.com</t>
  </si>
  <si>
    <t>Step</t>
  </si>
  <si>
    <t>Tab</t>
  </si>
  <si>
    <t>Task</t>
  </si>
  <si>
    <t>Field</t>
  </si>
  <si>
    <t>Legend</t>
  </si>
  <si>
    <t>Business Info</t>
  </si>
  <si>
    <t>Complete agency, business, and general information.</t>
  </si>
  <si>
    <t>Required Information</t>
  </si>
  <si>
    <t>Coverages</t>
  </si>
  <si>
    <t>List coverage information.</t>
  </si>
  <si>
    <t>Not Required Information</t>
  </si>
  <si>
    <t>Vehicles</t>
  </si>
  <si>
    <t>List vehicle information. Note that the policy max is 40 vehicles (power units plus trailers).</t>
  </si>
  <si>
    <t>Drivers</t>
  </si>
  <si>
    <t>List driver information.</t>
  </si>
  <si>
    <t>Resources</t>
  </si>
  <si>
    <t>Endorsements</t>
  </si>
  <si>
    <t>List additional insured and/or waiver of subrogation endorsement information.</t>
  </si>
  <si>
    <t>Body Type Guide</t>
  </si>
  <si>
    <t>Coverage Detail</t>
  </si>
  <si>
    <t>If quoting Any Auto, Hired Auto/Non-Owned, or NTL, complete coverage detail information.</t>
  </si>
  <si>
    <t>Glossary</t>
  </si>
  <si>
    <t>Exposure Hist</t>
  </si>
  <si>
    <t>If quoting For-Hire Transportation, complete exposure history information.</t>
  </si>
  <si>
    <t>Accompanying Information</t>
  </si>
  <si>
    <t>Detail</t>
  </si>
  <si>
    <t>Loss Runs</t>
  </si>
  <si>
    <t>Three-year loss runs from prior and current carriers with no lapse, valued within 90 days of requested effective date. Loss runs must include policy number, named insured, company, coverage dates, and paid and open reserve amounts. If the name on the loss runs doesn’t match the named insured, please provide an explanation of why and any supporting dec pages for prior policies.</t>
  </si>
  <si>
    <t>MVRs</t>
  </si>
  <si>
    <t>A premium indication can be provided without MVRs, but a bindable quote can't be issued without MVRs, which may affect quoted premium.
MVRs are required for all drivers dated within 90 days of requested effective date, and can be provided by the agent or the company. 
If ordered by the company, the cost of the MVRs will be charged back to the agent if the policy is not bound.</t>
  </si>
  <si>
    <t>IFTAs</t>
  </si>
  <si>
    <t>If federal filings are required and requested radius is not unlimited, IFTAs need to be provided.</t>
  </si>
  <si>
    <t>Insured Name</t>
  </si>
  <si>
    <t>Business Information</t>
  </si>
  <si>
    <t>Effective Date</t>
  </si>
  <si>
    <t>Business Information Glossary</t>
  </si>
  <si>
    <t>Back to [Quick Start Guide]</t>
  </si>
  <si>
    <t>Agency Information</t>
  </si>
  <si>
    <t>General Information</t>
  </si>
  <si>
    <t>Agency Name</t>
  </si>
  <si>
    <t>Policy effective date</t>
  </si>
  <si>
    <t>5-digit agency code</t>
  </si>
  <si>
    <t>Are vehicles garaged in multiple states?</t>
  </si>
  <si>
    <t xml:space="preserve">          If yes, enter the number of states</t>
  </si>
  <si>
    <t>Policy state(s)</t>
  </si>
  <si>
    <t>Named Insured (NI)*</t>
  </si>
  <si>
    <t>Is the insured being non-renewed by current carrier?</t>
  </si>
  <si>
    <t>DBA</t>
  </si>
  <si>
    <t xml:space="preserve">          If yes, provide the non-renewal reason</t>
  </si>
  <si>
    <t>Organization type</t>
  </si>
  <si>
    <t>Can you provide 3 years of loss runs with no lapse in coverage?</t>
  </si>
  <si>
    <t>Business category</t>
  </si>
  <si>
    <t>Does the business require a hazardous materials placard?</t>
  </si>
  <si>
    <t>Business type</t>
  </si>
  <si>
    <t>Does the business charge a fee for passenger transportation?</t>
  </si>
  <si>
    <t>FEIN</t>
  </si>
  <si>
    <t>Are any vehicles rented or leased to others?</t>
  </si>
  <si>
    <t>Year established</t>
  </si>
  <si>
    <t>Are any vehicles used to remove debris for a fee?</t>
  </si>
  <si>
    <t>Address</t>
  </si>
  <si>
    <t>Does the business haul for hire?</t>
  </si>
  <si>
    <t>City</t>
  </si>
  <si>
    <t xml:space="preserve">          If yes, enter all commodities</t>
  </si>
  <si>
    <t>State</t>
  </si>
  <si>
    <t>Does the business have a USDOT number?</t>
  </si>
  <si>
    <t>Zip code</t>
  </si>
  <si>
    <t xml:space="preserve">          If yes, enter the USDOT number</t>
  </si>
  <si>
    <t>Phone</t>
  </si>
  <si>
    <t>Are filings required?</t>
  </si>
  <si>
    <t>E-mail</t>
  </si>
  <si>
    <t xml:space="preserve">          If yes, enter all required types</t>
  </si>
  <si>
    <t>Owner's name</t>
  </si>
  <si>
    <t>Is the insured subject to the Electronic Logging Device (ELD) mandate?</t>
  </si>
  <si>
    <t>NI Point of contact (PoC)</t>
  </si>
  <si>
    <t xml:space="preserve">          If yes, enter the ELD vendor</t>
  </si>
  <si>
    <t>NI PoC Name</t>
  </si>
  <si>
    <t>Does the customer have a fleet management system?</t>
  </si>
  <si>
    <t>NI PoC Phone</t>
  </si>
  <si>
    <t>Number of jobsites visited per day per vehicle</t>
  </si>
  <si>
    <t>NI PoC E-mail</t>
  </si>
  <si>
    <t>Does the customer have a GL policy or BOP?</t>
  </si>
  <si>
    <t>NI PoC Position</t>
  </si>
  <si>
    <t>*A policy covers 1 named insured and 1 FEIN. They must match.</t>
  </si>
  <si>
    <t xml:space="preserve"> Any additional business names may be added as a DBA or AI.</t>
  </si>
  <si>
    <t>Coverage Information</t>
  </si>
  <si>
    <t>Coverage Information Glossary</t>
  </si>
  <si>
    <t>All policies are issued as scheduled auto or symbol 7.</t>
  </si>
  <si>
    <t>Requested?</t>
  </si>
  <si>
    <t>Limits</t>
  </si>
  <si>
    <t>Liability</t>
  </si>
  <si>
    <t>UM/UIM</t>
  </si>
  <si>
    <t>MedPay</t>
  </si>
  <si>
    <t>PIP</t>
  </si>
  <si>
    <t>NTL</t>
  </si>
  <si>
    <t>Collision</t>
  </si>
  <si>
    <t>Deductibles should be entered on [Vehicle] tab.</t>
  </si>
  <si>
    <t>Comprehensive</t>
  </si>
  <si>
    <t>Cargo</t>
  </si>
  <si>
    <t>Additional Coverages</t>
  </si>
  <si>
    <t>Any Auto</t>
  </si>
  <si>
    <t>Hired Auto</t>
  </si>
  <si>
    <t>Non-Owned</t>
  </si>
  <si>
    <t>List any other requested coverages below.</t>
  </si>
  <si>
    <t>Coverages*</t>
  </si>
  <si>
    <t>*Please note that Hired Physical Damage is not available.</t>
  </si>
  <si>
    <t>Vehicle Information</t>
  </si>
  <si>
    <t>Vehicle Information Glossary</t>
  </si>
  <si>
    <t>Vehicle Count Summary (automatically updates)</t>
  </si>
  <si>
    <t># of Tractors</t>
  </si>
  <si>
    <t># of Trailers (Owned)</t>
  </si>
  <si>
    <t># of Non-Tractors</t>
  </si>
  <si>
    <t># of Trailers (Non-Owned)</t>
  </si>
  <si>
    <t># of Total Power Units</t>
  </si>
  <si>
    <t># of Total Trailers</t>
  </si>
  <si>
    <t># of Total Vehicles</t>
  </si>
  <si>
    <t>Each tractor is assigned a trailer. If no owned trailer is provided, a non-owned trailer will be added (i.e., if you list 8 tractors &amp; 6 trailers, we will assign 2 non-owned trailers).</t>
  </si>
  <si>
    <t>Click here for vehicle examples</t>
  </si>
  <si>
    <t>Hitch Type</t>
  </si>
  <si>
    <t>GVW</t>
  </si>
  <si>
    <t>Personal Use</t>
  </si>
  <si>
    <t>Stmt Amt</t>
  </si>
  <si>
    <t>Record</t>
  </si>
  <si>
    <t>D</t>
  </si>
  <si>
    <t>E</t>
  </si>
  <si>
    <t>F</t>
  </si>
  <si>
    <t>G</t>
  </si>
  <si>
    <t>H</t>
  </si>
  <si>
    <t>I</t>
  </si>
  <si>
    <t>J</t>
  </si>
  <si>
    <t>K</t>
  </si>
  <si>
    <t>L</t>
  </si>
  <si>
    <t>M</t>
  </si>
  <si>
    <t>N</t>
  </si>
  <si>
    <t>O</t>
  </si>
  <si>
    <t>P</t>
  </si>
  <si>
    <t>Q</t>
  </si>
  <si>
    <t>R</t>
  </si>
  <si>
    <t>S</t>
  </si>
  <si>
    <t>T</t>
  </si>
  <si>
    <t>U</t>
  </si>
  <si>
    <t>V</t>
  </si>
  <si>
    <t>W</t>
  </si>
  <si>
    <t>X</t>
  </si>
  <si>
    <t>Y</t>
  </si>
  <si>
    <t>Z</t>
  </si>
  <si>
    <t>AA</t>
  </si>
  <si>
    <t>AB</t>
  </si>
  <si>
    <t>Vehicle
(max is 40)</t>
  </si>
  <si>
    <t>Body Type 
Category</t>
  </si>
  <si>
    <t>Body Type</t>
  </si>
  <si>
    <t>Hitch Type
(for Pickups only)</t>
  </si>
  <si>
    <t>Year</t>
  </si>
  <si>
    <t>Make</t>
  </si>
  <si>
    <t>Model</t>
  </si>
  <si>
    <t>VIN</t>
  </si>
  <si>
    <t>Coll 
Deductible</t>
  </si>
  <si>
    <t>Comp 
Deductible</t>
  </si>
  <si>
    <t>Stated Amount
(minus PAE)</t>
  </si>
  <si>
    <t>PAE 
Amount</t>
  </si>
  <si>
    <t>Use</t>
  </si>
  <si>
    <t>Personal 
Use %</t>
  </si>
  <si>
    <t>Max 
Radius</t>
  </si>
  <si>
    <t>Garaging 
Street Address</t>
  </si>
  <si>
    <t>Garaging 
City</t>
  </si>
  <si>
    <t>Garaging
State</t>
  </si>
  <si>
    <t>Garaging 
Zip Code</t>
  </si>
  <si>
    <t>Loss Payee/Lienholder
Yes/No</t>
  </si>
  <si>
    <t>Loss Payee/Lienholder
Name</t>
  </si>
  <si>
    <t>Loss Payee/Lienholder
Street Address</t>
  </si>
  <si>
    <t>Loss Payee/Lienholder
City</t>
  </si>
  <si>
    <t>Loss Payee/Lienholder
State</t>
  </si>
  <si>
    <t>Loss Payee/Lienholder
Zip</t>
  </si>
  <si>
    <t>Back to top of sheet</t>
  </si>
  <si>
    <t>Vehicle</t>
  </si>
  <si>
    <t>Garaging State</t>
  </si>
  <si>
    <t>Ex 1</t>
  </si>
  <si>
    <t>Truck</t>
  </si>
  <si>
    <t>Tractor</t>
  </si>
  <si>
    <t>PETERBILT</t>
  </si>
  <si>
    <t>XXXXXXXXXXXXXXXXX</t>
  </si>
  <si>
    <t>Business Only</t>
  </si>
  <si>
    <t>123 Main Street</t>
  </si>
  <si>
    <t>Cleveland</t>
  </si>
  <si>
    <t>OH</t>
  </si>
  <si>
    <t>Yes</t>
  </si>
  <si>
    <t>XYZ Leasing, Inc</t>
  </si>
  <si>
    <t>123 Lakeside Ave</t>
  </si>
  <si>
    <t>Ex 2</t>
  </si>
  <si>
    <t>Trailer</t>
  </si>
  <si>
    <t>Dry Freight Trailer</t>
  </si>
  <si>
    <t>WABASH</t>
  </si>
  <si>
    <t>Unlimited</t>
  </si>
  <si>
    <t>Ex 3</t>
  </si>
  <si>
    <t>Pickup Truck 4x2</t>
  </si>
  <si>
    <t>Gooseneck</t>
  </si>
  <si>
    <t>FORD</t>
  </si>
  <si>
    <t>F150</t>
  </si>
  <si>
    <t>Business/Personal</t>
  </si>
  <si>
    <t>Ex 4</t>
  </si>
  <si>
    <t>Van</t>
  </si>
  <si>
    <t>Full size Van</t>
  </si>
  <si>
    <t>ECONO/CLUB WGN</t>
  </si>
  <si>
    <t>N/A</t>
  </si>
  <si>
    <t>No</t>
  </si>
  <si>
    <t>Driver Information</t>
  </si>
  <si>
    <t>Driver Information Glossary</t>
  </si>
  <si>
    <t>Be sure to list all drivers (including company-employed and leased/owner-operator/contractor).</t>
  </si>
  <si>
    <t>Click here for driver examples</t>
  </si>
  <si>
    <t>Driver</t>
  </si>
  <si>
    <t>First Name</t>
  </si>
  <si>
    <t>Last Name</t>
  </si>
  <si>
    <t>Date of Birth</t>
  </si>
  <si>
    <t>Driver's Lic #</t>
  </si>
  <si>
    <t>License State</t>
  </si>
  <si>
    <t>CDL</t>
  </si>
  <si>
    <t>CDL Year Licensed</t>
  </si>
  <si>
    <t>Date of Hire</t>
  </si>
  <si>
    <t>JOHN</t>
  </si>
  <si>
    <t>SMITH</t>
  </si>
  <si>
    <t>AB123456</t>
  </si>
  <si>
    <t>CHRISTINE</t>
  </si>
  <si>
    <t>MATTHEWS</t>
  </si>
  <si>
    <t>ZY654321</t>
  </si>
  <si>
    <t>STEVE</t>
  </si>
  <si>
    <t>CURTIS</t>
  </si>
  <si>
    <t>Z1234567</t>
  </si>
  <si>
    <t>PA</t>
  </si>
  <si>
    <t>Endorsements Glossary</t>
  </si>
  <si>
    <t>Is a Blanket Additional Insured endorsement requested?</t>
  </si>
  <si>
    <t>Is a Blanket Waiver of Subrogation endorsement requested?</t>
  </si>
  <si>
    <t>Blanket endorsements will not provide any notice of cancellation to any third-parties.</t>
  </si>
  <si>
    <t>AI</t>
  </si>
  <si>
    <t>If more than 20, an email attachment with all information can be sent in with submission instead.</t>
  </si>
  <si>
    <t>WoS</t>
  </si>
  <si>
    <t>Number</t>
  </si>
  <si>
    <t>Additional Insured/
Waiver of Subrogation</t>
  </si>
  <si>
    <t>Name</t>
  </si>
  <si>
    <t>Street Address</t>
  </si>
  <si>
    <t>Zip Code</t>
  </si>
  <si>
    <t>Coverage Detail Glossary</t>
  </si>
  <si>
    <t>Any Auto Information</t>
  </si>
  <si>
    <t>How much did the customer spend in renting, hiring, or borrowing vehicles 
last year, including the cost to hire drivers not listed on the policy?</t>
  </si>
  <si>
    <t>Is any auto requested because of a contractual obligation?</t>
  </si>
  <si>
    <t>Are all vehicles owned by you and used in the business listed on the policy?</t>
  </si>
  <si>
    <t>How many people does the customer utilize to conduct their business? 
(including employees, volunteers, members and independent contractors)</t>
  </si>
  <si>
    <t>Contract information:</t>
  </si>
  <si>
    <t>Contact Name</t>
  </si>
  <si>
    <t>Company</t>
  </si>
  <si>
    <t>Address, City, State, Zip Code</t>
  </si>
  <si>
    <t>Hired Auto Information</t>
  </si>
  <si>
    <t>Is hired auto requested because of a contractual obligation?</t>
  </si>
  <si>
    <t>Does the customer broker any trips?</t>
  </si>
  <si>
    <t>How many autos did the customer rent, hire, or borrow in the last year?</t>
  </si>
  <si>
    <t>Does the customer operate as a freight-broker or freight-forwarder at any time?</t>
  </si>
  <si>
    <t>Is a UIIA or intermodal endorsement required?</t>
  </si>
  <si>
    <t>Non-Owned Information</t>
  </si>
  <si>
    <t>Are non-owned vehicles which are not listed on the policy used in the business?</t>
  </si>
  <si>
    <t>On average, how many times per week?</t>
  </si>
  <si>
    <t>NTL Information</t>
  </si>
  <si>
    <t>Are you under permanent lease to a motor carrier that provides 
primary liability coverage when you operate under its authority?</t>
  </si>
  <si>
    <t>Motor Carrier information:</t>
  </si>
  <si>
    <t>Phone Number</t>
  </si>
  <si>
    <t>DOT Number</t>
  </si>
  <si>
    <t>Insurance Information</t>
  </si>
  <si>
    <t>Exposure History</t>
  </si>
  <si>
    <t>Exposure History Glossary</t>
  </si>
  <si>
    <t>Timeframe</t>
  </si>
  <si>
    <t># of Power Units</t>
  </si>
  <si>
    <t>Total Miles</t>
  </si>
  <si>
    <t>Annual Receipts</t>
  </si>
  <si>
    <t>B-For Hire Trans</t>
  </si>
  <si>
    <t>Coming year (projected)</t>
  </si>
  <si>
    <t>Current year</t>
  </si>
  <si>
    <t>1 year prior</t>
  </si>
  <si>
    <t>2 years prior</t>
  </si>
  <si>
    <t>3 years prior</t>
  </si>
  <si>
    <t>Link to [Vehicles] tab</t>
  </si>
  <si>
    <t>[Business Info] tab</t>
  </si>
  <si>
    <t>Term</t>
  </si>
  <si>
    <t>Description</t>
  </si>
  <si>
    <t>"Doing business as." A DBA is another name under which a business may operate, and may be different from the legal name, or entity name, of the business as registered with the state.</t>
  </si>
  <si>
    <t xml:space="preserve">Federal Employer Identification Number. FEIN is a unique nine-digit number assigned assigned by the IRS for for the purposes of identification. </t>
  </si>
  <si>
    <t>USDOT</t>
  </si>
  <si>
    <t xml:space="preserve">U.S. Department of Transportation number. A USDOT number is a unique identifier that tracks safety information (ie, complaint history, safety rating, accident record) for commercial motor vehicles like moving trucks.
The FMCSA requires every motor carrier that takes cargo across state lines to have a USDOT number. </t>
  </si>
  <si>
    <t>IFTA</t>
  </si>
  <si>
    <t>International Fuel Tax Agreement. The IFTA is an agreement between the U.S.and Canada to simplify the reporting of fuel use by motor carriers that operate in more than one jurisdiction. 
An operating carrier with IFTA receives an IFTA license and two decals for each qualifying vehicle it operates. The carrier files a quarterly fuel tax report which is used to determine the net tax or refund due and to redistribute taxes from collecting states to states that it is due.</t>
  </si>
  <si>
    <t>ELD</t>
  </si>
  <si>
    <t>Electronic Logging Device. ELDs plug into a CMV’s diagnostic port and record a driver's hours of service, operation, and activity. 
ELD Mandate = Since December 16, 2019, all carriers and drivers subject to the rule must use ELDs. 
The FMCSA implemented the rule in order to create safer work environments for drivers, and it also makes it easier to track, manage, and share records of duty status (RODS) data.</t>
  </si>
  <si>
    <t>Fleet Management System</t>
  </si>
  <si>
    <t>A fleet management system is any system in place that helps manage and operate vehicle fleets. It can be either offline with a device or online with software connected to the internet.
A fleet management system can include features such as vehicle diagnostics and maintenance, location tracking, and fuel usage/safety/driver performance management.</t>
  </si>
  <si>
    <t>GL</t>
  </si>
  <si>
    <t>General Liability. GL insurance, also known as business liability insurance, is a type of insurance policy that helps protect businesses from claims that happen as a result of normal operations. 
Business liability insurance typically provides coverage to small businesses for bodily injuries, medical payments, advertising injuries and more.</t>
  </si>
  <si>
    <t>BOP</t>
  </si>
  <si>
    <t>Business Owner's Policy. BOP insurance helps cover claims of bodily injury or property damage and is often a good choice for small and medium-sized businesses, such as restaurants or retail shops.</t>
  </si>
  <si>
    <t>[Coverages] tab</t>
  </si>
  <si>
    <t>Coverage for bodily injury and property damage a customer is responsible for as a result of an accident up to the limit they choose.</t>
  </si>
  <si>
    <t>Uninsured/Underinsured - coverage for damages customers incur (incl medical expenses and lost wages) when they are in an accident caused by a driver who has no insurance or not enough insurance to cover these expenses.</t>
  </si>
  <si>
    <t>Medical Payments - coverage for medical or funeral expenses as the result of an accident, regardless of who’s at fault.</t>
  </si>
  <si>
    <t xml:space="preserve">Personal Injury Protection/"No-Fault" - coverage for medical bills and - in some states - other living expenses while a customer heals if they're unable to work after an accident, no matter who is at fault. </t>
  </si>
  <si>
    <t>Non-Trucking Liability - coverage when using your listed vehicle for non-business, personal use, if the customer is under permanent lease to a motor carrier that provides primiary liability coverage.
NTL coverage will not provide coverage when the customer is hauling any type of cargo, whether the customer is being paid or not, or coverage for any activities that may be deemed to benefit the motor carrier (i.e., fueling up).
Note that NTL is not the same as bobtail, deadhead (driving without a load), or unladen coverage.</t>
  </si>
  <si>
    <t xml:space="preserve">Coverage when our insured hits or is hit by another vehicle/object, regardless of who’s at fault. </t>
  </si>
  <si>
    <t>Coverage for non-collision damage (fire, theft, vandalism, hail, flood, etc). Also includes damage caused by hitting an animal.</t>
  </si>
  <si>
    <t xml:space="preserve">Coverage for a buyer/seller of goods against cargo damange or loss of cargo from bad weather, loading/unloading, piracy, and other related risks. </t>
  </si>
  <si>
    <t>Coverage that extends liability insurance to hired and other non-owned vehicles on the policy.</t>
  </si>
  <si>
    <t xml:space="preserve">Coverage that extends liability insurance to vehicles that a business leases, hires, rents, or borrows to do business. </t>
  </si>
  <si>
    <t>Coverage that extends liability insurance to vehicles that a business leases, hires, rents, or borrows from it's employees to do business. Applied after the employee’s personal auto limit is exhausted.</t>
  </si>
  <si>
    <t>[Vehicles] tab</t>
  </si>
  <si>
    <t>Power Unit</t>
  </si>
  <si>
    <t>A power unit is a motorized vehicle licensed for road use.</t>
  </si>
  <si>
    <t>Body Type Category</t>
  </si>
  <si>
    <t>Body type categories include Trucks, Trailers, Buses, Vans, and Autos. 
See the [Body Type Guide] tab for images of the specific body types.</t>
  </si>
  <si>
    <t>Trailers</t>
  </si>
  <si>
    <t>Select from an option in the dropdown. If you don't see a matching option, select unidentified trailer. 
If you have any non-owned trailers, no need to list. We will account for any non-owned trailers in the Vehicle Count Summary table.</t>
  </si>
  <si>
    <t>We require the hitch type for pickup trucks only. Hitch types include Gooseneck, Tow Boom, Fifth Wheel, Ball in Bed, Ball at Bumper.</t>
  </si>
  <si>
    <t>Gross Vehicle Weight. GVW includes the vehicle itself, fuel, passengers, cargo and miscellaneous items.</t>
  </si>
  <si>
    <t>Stated 
Amount</t>
  </si>
  <si>
    <t>The current value of the vehicle, not the cost of the vehicle when purchased. We require this if Physical Damage coverage is requested.</t>
  </si>
  <si>
    <t>PAE Amount</t>
  </si>
  <si>
    <t>Permanently Attached Equipment. PAE can include any aftermarket parts, mounted equipment, and modifications.</t>
  </si>
  <si>
    <t>Loss Payee</t>
  </si>
  <si>
    <t>A person or business with a financial interest in another's property. They don't need to own the property that's being insured
(i.e., vehicle co-owner/co signer, an individual with whom a financial agreement has been made securing the property as collateral (via personal sale/loan), a bank/finance company who loaned the funds for purchase).</t>
  </si>
  <si>
    <t>Lienholder</t>
  </si>
  <si>
    <t>A person or business with a financial interest in another's property. They do need to own the property that's being insured -- until the property has been paid off. 
Lienholders often are loss payees, too (i.e., bank, finance company, credit union, another party to whom funds are owed as payment for the property).</t>
  </si>
  <si>
    <t>[Drivers] tab</t>
  </si>
  <si>
    <t>Commerical Drivers License. Please indicate if the driver has a CDL at the time of the quote.</t>
  </si>
  <si>
    <t>[Endorsements] tab</t>
  </si>
  <si>
    <t>Additional Insured</t>
  </si>
  <si>
    <t>An additional insured is a listed person, entity, or corporation who shares many of the rights of the named insured. An AI endorsement is considered a primary insurance.</t>
  </si>
  <si>
    <t>Waiver of Subrogation</t>
  </si>
  <si>
    <t xml:space="preserve">A waiver of subrogation is an endorsement that eliminates the insurance company's ability to recover losses from a third party. 
The endorsement is frequently used in temporary contracting situations and is added during the quote or via the servicing screens on an in-force policy. </t>
  </si>
  <si>
    <t>Blanket AI/WoS Endorsements</t>
  </si>
  <si>
    <t>Blanket endorsements extend liability coverage to any person or organization with whom the customer has a written contract requiring an extension of liability coverage. See product guide for pricing.</t>
  </si>
  <si>
    <t>[Coverage Detail] tab</t>
  </si>
  <si>
    <t>UIIA</t>
  </si>
  <si>
    <t>Uniform Intermodal Interchange and Facilities Access Agreement. Intermodal truck insurance is designed to cover truckers that transporting container-based freight, usually from shipping ports. 
Intermodal means using two or more forms of transportation, like when freight begins it’s journey on a cargo ship or rail and then reaches it’s destination by truck.</t>
  </si>
  <si>
    <t>[Exposure Hist] tab</t>
  </si>
  <si>
    <t>Provide the total miles driven by the business (not just total per power unit) for the respective timeframe (i.e., projected for coming year, current year, 1 prior year, 2 years prior, and 3 years prior).</t>
  </si>
  <si>
    <t>Provide the annual gross income of the business for the respective timeframe.</t>
  </si>
  <si>
    <t>State_Abbr</t>
  </si>
  <si>
    <t>St Cd</t>
  </si>
  <si>
    <t>Y/N</t>
  </si>
  <si>
    <t>Organization Type</t>
  </si>
  <si>
    <t>Business Category</t>
  </si>
  <si>
    <t>Construction_Special_Trade_Contractors</t>
  </si>
  <si>
    <t>Construction_Builders_and_General_Contractors</t>
  </si>
  <si>
    <t>Courier_Mail_and_Newspaper_Delivery</t>
  </si>
  <si>
    <t>Dirt_Sand_and_Gravel</t>
  </si>
  <si>
    <t>Farming_and_Livestock</t>
  </si>
  <si>
    <t>Food_Services_Restaurants_and_Pizza_Delivery</t>
  </si>
  <si>
    <t>Landscaping_Snowplowing_and_Firewood</t>
  </si>
  <si>
    <t>Logging_and_Log_Transport</t>
  </si>
  <si>
    <t>Manufacturing</t>
  </si>
  <si>
    <t>Non_Business</t>
  </si>
  <si>
    <t>Passenger_Transportation_For_Hire</t>
  </si>
  <si>
    <t>Passenger_Transportation_Not_For_Hire</t>
  </si>
  <si>
    <t>Retail_Trade_Operations</t>
  </si>
  <si>
    <t>Services</t>
  </si>
  <si>
    <t>Towing_Services_Gas_Stations_and_Auto_Repair</t>
  </si>
  <si>
    <t>Trucking_For_Hire</t>
  </si>
  <si>
    <t>Wholesale_Trade</t>
  </si>
  <si>
    <t>Point of Contact</t>
  </si>
  <si>
    <t>N/A for AA</t>
  </si>
  <si>
    <t>Cov Msg</t>
  </si>
  <si>
    <t>BT Category</t>
  </si>
  <si>
    <t>Bus</t>
  </si>
  <si>
    <t>Auto</t>
  </si>
  <si>
    <t>Vehicle Use</t>
  </si>
  <si>
    <t>Avg Trips</t>
  </si>
  <si>
    <t>Radius</t>
  </si>
  <si>
    <t>AI/WoS</t>
  </si>
  <si>
    <t>Cov Details Msg</t>
  </si>
  <si>
    <t>AA, HA</t>
  </si>
  <si>
    <t>Asked for HA</t>
  </si>
  <si>
    <t>HA Rentals</t>
  </si>
  <si>
    <t>NO Days</t>
  </si>
  <si>
    <t>Bus Type for Exposure Hist</t>
  </si>
  <si>
    <t>BMT</t>
  </si>
  <si>
    <t>Hauling - Logging</t>
  </si>
  <si>
    <t>2410</t>
  </si>
  <si>
    <t>Animal Aquaculture</t>
  </si>
  <si>
    <t>0100</t>
  </si>
  <si>
    <t>Accountant</t>
  </si>
  <si>
    <t>E-Business Auto</t>
  </si>
  <si>
    <t>Alabama</t>
  </si>
  <si>
    <t>AL</t>
  </si>
  <si>
    <t>Individual/Sole Proprietorship</t>
  </si>
  <si>
    <t>Carpentry</t>
  </si>
  <si>
    <t>Heavy Construction - Road &amp; Utilities</t>
  </si>
  <si>
    <t>Carriers-Newspaper/Mail</t>
  </si>
  <si>
    <t>Asphalt Hauling</t>
  </si>
  <si>
    <t>Catering Business</t>
  </si>
  <si>
    <t>Arborist</t>
  </si>
  <si>
    <t>Log Transport</t>
  </si>
  <si>
    <t>Apparel Manufacturing</t>
  </si>
  <si>
    <t>No Business (No Income Received)</t>
  </si>
  <si>
    <t>Amish Taxis</t>
  </si>
  <si>
    <t>Auto Dealers</t>
  </si>
  <si>
    <t>Consulting, Legal &amp; Engineering</t>
  </si>
  <si>
    <t>Auto Haulers</t>
  </si>
  <si>
    <t>Agricultural Hauling</t>
  </si>
  <si>
    <t>Apparel Wholesaler</t>
  </si>
  <si>
    <t>Business Owner</t>
  </si>
  <si>
    <t>Auto Hauling Trailer</t>
  </si>
  <si>
    <t>Bus 16-60 Pass</t>
  </si>
  <si>
    <t>Ambulance</t>
  </si>
  <si>
    <t>Hearse</t>
  </si>
  <si>
    <t>No Hitch</t>
  </si>
  <si>
    <t>45,001 or more</t>
  </si>
  <si>
    <t>$5,000 or less</t>
  </si>
  <si>
    <t>Custom Harvester</t>
  </si>
  <si>
    <t>Less than 3</t>
  </si>
  <si>
    <t>3 days or less</t>
  </si>
  <si>
    <t>Accounting Service</t>
  </si>
  <si>
    <t>Alaska</t>
  </si>
  <si>
    <t>AK</t>
  </si>
  <si>
    <t>Partnership</t>
  </si>
  <si>
    <t>Concrete &amp; Asphalt Work</t>
  </si>
  <si>
    <t>Non-Residential &amp; Industrial Builders</t>
  </si>
  <si>
    <t>Courier</t>
  </si>
  <si>
    <t>Dirt Hauling (For a Fee)</t>
  </si>
  <si>
    <t>Ice Cream Vendors</t>
  </si>
  <si>
    <t>Firewood Delivery</t>
  </si>
  <si>
    <t>Lumberjack</t>
  </si>
  <si>
    <t>Book Publisher</t>
  </si>
  <si>
    <t>Non Business</t>
  </si>
  <si>
    <t>Hotel Shuttle Services</t>
  </si>
  <si>
    <t>Building Materials &amp; Hardware Stores</t>
  </si>
  <si>
    <t>Day Care (Child &amp; Adult Services)</t>
  </si>
  <si>
    <t>Auto Repair &amp; Maintenance</t>
  </si>
  <si>
    <t>Coal Hauling</t>
  </si>
  <si>
    <t>Beer Distributor</t>
  </si>
  <si>
    <t>Other</t>
  </si>
  <si>
    <t>Logging Trucker</t>
  </si>
  <si>
    <t>Agricultural Hopper Truck</t>
  </si>
  <si>
    <t>Bulk Commodity Trailer</t>
  </si>
  <si>
    <t>Bus 61+ Pass</t>
  </si>
  <si>
    <t>Delivery Van</t>
  </si>
  <si>
    <t>Limousine &lt; 120''</t>
  </si>
  <si>
    <t>Ball at Bumper</t>
  </si>
  <si>
    <t xml:space="preserve">33,001 to 45,000 </t>
  </si>
  <si>
    <t>More than $5,000</t>
  </si>
  <si>
    <t>Dairy Farmer</t>
  </si>
  <si>
    <t>3 or more</t>
  </si>
  <si>
    <t>More than 3 days</t>
  </si>
  <si>
    <t>Actor</t>
  </si>
  <si>
    <t>Arizona</t>
  </si>
  <si>
    <t>AZ</t>
  </si>
  <si>
    <t>Corporation or LLC</t>
  </si>
  <si>
    <t>Drywall, Plastering &amp; Insulation Work</t>
  </si>
  <si>
    <t>Residential Builders</t>
  </si>
  <si>
    <t>Delivery Service (Packages)</t>
  </si>
  <si>
    <t>Dirt Sand &amp; Gravel (For a Fee)</t>
  </si>
  <si>
    <t>Meals On Wheels</t>
  </si>
  <si>
    <t>Gardener</t>
  </si>
  <si>
    <t>Mill Work - Wood</t>
  </si>
  <si>
    <t>Bottler/Bottling Operations</t>
  </si>
  <si>
    <t>Personal Use Only</t>
  </si>
  <si>
    <t>Other Passenger Transportation (Not For Hire)</t>
  </si>
  <si>
    <t>Door to Door Sales</t>
  </si>
  <si>
    <t>Disinfecting &amp; Pest Control Services</t>
  </si>
  <si>
    <t>Auto Salvage Haulers</t>
  </si>
  <si>
    <t>Debris Removal</t>
  </si>
  <si>
    <t>Beverage Distributor</t>
  </si>
  <si>
    <t>Boom/Crane Truck</t>
  </si>
  <si>
    <t>Concession Trailer</t>
  </si>
  <si>
    <t>Bus 9-15 Pass</t>
  </si>
  <si>
    <t>Limousine &gt;180"</t>
  </si>
  <si>
    <t>Ball in Bed</t>
  </si>
  <si>
    <t>26,001 to 33,000</t>
  </si>
  <si>
    <t>Personal Only</t>
  </si>
  <si>
    <t>Both</t>
  </si>
  <si>
    <t>Farm Hand</t>
  </si>
  <si>
    <t>Actress</t>
  </si>
  <si>
    <t>Arkansas</t>
  </si>
  <si>
    <t>AR</t>
  </si>
  <si>
    <t>Electrical Contractor</t>
  </si>
  <si>
    <t>Letter Delivery</t>
  </si>
  <si>
    <t>Dump Truck Driver (For a Fee)</t>
  </si>
  <si>
    <t>Prepared Food &amp; Lunch Truck</t>
  </si>
  <si>
    <t>Landscape Architect</t>
  </si>
  <si>
    <t>Planing Mill</t>
  </si>
  <si>
    <t>Cabinet Maker</t>
  </si>
  <si>
    <t>Religious Organizations</t>
  </si>
  <si>
    <t>Equipment Rental &amp; Leasing</t>
  </si>
  <si>
    <t>Driving Schools</t>
  </si>
  <si>
    <t>Body Shops</t>
  </si>
  <si>
    <t>Dirt, Sand &amp; Gravel</t>
  </si>
  <si>
    <t>Building Materials Supply (Wholesale)</t>
  </si>
  <si>
    <t>Bucket Truck</t>
  </si>
  <si>
    <t>For Hire Charter Bus  9-20 Pass</t>
  </si>
  <si>
    <t>Mini Van</t>
  </si>
  <si>
    <t>Limousine 120"-180"</t>
  </si>
  <si>
    <t>Fifth Wheel</t>
  </si>
  <si>
    <t>19,501 to 26,000</t>
  </si>
  <si>
    <t>Farmer</t>
  </si>
  <si>
    <t>Acupuncturist</t>
  </si>
  <si>
    <t>California</t>
  </si>
  <si>
    <t>CA</t>
  </si>
  <si>
    <t>Excavation Work</t>
  </si>
  <si>
    <t>Magazine Delivery</t>
  </si>
  <si>
    <t>Gravel Hauling (For a Fee)</t>
  </si>
  <si>
    <t>Restaurants, Pizza &amp; Fast Food Delivery</t>
  </si>
  <si>
    <t>Landscaper</t>
  </si>
  <si>
    <t>Pulpwood Hauling</t>
  </si>
  <si>
    <t>Candy Factory</t>
  </si>
  <si>
    <t>Social &amp; Health Services</t>
  </si>
  <si>
    <t>Florist</t>
  </si>
  <si>
    <t>Dry Cleaning, Laundry &amp; Carpet Cleaners</t>
  </si>
  <si>
    <t>Gas &amp; Service Stations</t>
  </si>
  <si>
    <t>Escort Vehicles</t>
  </si>
  <si>
    <t>Candy Distributor</t>
  </si>
  <si>
    <t>Car Carrier Truck</t>
  </si>
  <si>
    <t>Dump Body Trailer</t>
  </si>
  <si>
    <t>For Hire Charter Bus 21-60 Pass</t>
  </si>
  <si>
    <t>Step Van</t>
  </si>
  <si>
    <t>Luxury Auto</t>
  </si>
  <si>
    <t>16,001 to 19,500</t>
  </si>
  <si>
    <t>Fishery</t>
  </si>
  <si>
    <t>Ad Agency</t>
  </si>
  <si>
    <t>Colorado</t>
  </si>
  <si>
    <t>CO</t>
  </si>
  <si>
    <t>Flooring</t>
  </si>
  <si>
    <t>Mail Carrier</t>
  </si>
  <si>
    <t>Quarry Hauling</t>
  </si>
  <si>
    <t>Lawn Care</t>
  </si>
  <si>
    <t>Candy Maker</t>
  </si>
  <si>
    <t>Food &amp; Grocery Stores</t>
  </si>
  <si>
    <t>Entertainers &amp; Musicians</t>
  </si>
  <si>
    <t>Towing Services</t>
  </si>
  <si>
    <t>Expediters</t>
  </si>
  <si>
    <t>Clothing Wholesaler</t>
  </si>
  <si>
    <t>Catering Truck</t>
  </si>
  <si>
    <t>Flatbed Trailer</t>
  </si>
  <si>
    <t>Motor Home</t>
  </si>
  <si>
    <t>Wheelchair Van</t>
  </si>
  <si>
    <t>Luxury SUV</t>
  </si>
  <si>
    <t>Tow Boom</t>
  </si>
  <si>
    <t>14,001 to 16,000</t>
  </si>
  <si>
    <t>5 or more</t>
  </si>
  <si>
    <t>You can skip this tab. No coverage details needed.</t>
  </si>
  <si>
    <t>Floriculture Production</t>
  </si>
  <si>
    <t>Adjustor (Insurance)</t>
  </si>
  <si>
    <t>Connecticut</t>
  </si>
  <si>
    <t>CT</t>
  </si>
  <si>
    <t>Glass &amp; Glazing Work</t>
  </si>
  <si>
    <t>Medical Courier</t>
  </si>
  <si>
    <t>Rock Hauling (For a Fee)</t>
  </si>
  <si>
    <t>Mowing (Lawn)</t>
  </si>
  <si>
    <t>Cannery</t>
  </si>
  <si>
    <t>Furniture &amp; Home Furnishing Stores</t>
  </si>
  <si>
    <t>Freight Forwarders</t>
  </si>
  <si>
    <t>Distributor (Food/Snack)</t>
  </si>
  <si>
    <t>Trucker- Logging</t>
  </si>
  <si>
    <t>Cement Mixer Truck</t>
  </si>
  <si>
    <t>Full Trailer or Tandem</t>
  </si>
  <si>
    <t>Wheelchair Bus 16-60 Pass</t>
  </si>
  <si>
    <t>Private Passenger Auto</t>
  </si>
  <si>
    <t>10,001 to 14,000</t>
  </si>
  <si>
    <t>Game Preserve</t>
  </si>
  <si>
    <t>Administration (Business)</t>
  </si>
  <si>
    <t>Delaware</t>
  </si>
  <si>
    <t>DE</t>
  </si>
  <si>
    <t>Heating &amp; Air Conditioning</t>
  </si>
  <si>
    <t>Newspaper Delivery</t>
  </si>
  <si>
    <t>Sand &amp; Gravel</t>
  </si>
  <si>
    <t>Plowing (Snow)</t>
  </si>
  <si>
    <t>Car Manufacturer</t>
  </si>
  <si>
    <t>Other Retail Trade Operations</t>
  </si>
  <si>
    <t>Funeral Services</t>
  </si>
  <si>
    <t>Garbage &amp; Trash</t>
  </si>
  <si>
    <t>Distributor (Pallet)</t>
  </si>
  <si>
    <t>4210</t>
  </si>
  <si>
    <t xml:space="preserve"> </t>
  </si>
  <si>
    <t>Dump Truck</t>
  </si>
  <si>
    <t>Gooseneck Trailer</t>
  </si>
  <si>
    <t>Wheelchair Bus 61+ Pass</t>
  </si>
  <si>
    <t>Sport Auto</t>
  </si>
  <si>
    <t>6,001 to 10,000</t>
  </si>
  <si>
    <t>Greenhouse</t>
  </si>
  <si>
    <t>Administrative Services</t>
  </si>
  <si>
    <t>Florida</t>
  </si>
  <si>
    <t>FL</t>
  </si>
  <si>
    <t>Janitorial &amp; Building Maintenance Services</t>
  </si>
  <si>
    <t>Organ Transportation</t>
  </si>
  <si>
    <t>Sand Hauler (For a Fee)</t>
  </si>
  <si>
    <t>Snow Removal</t>
  </si>
  <si>
    <t>Carpet Manufacturing</t>
  </si>
  <si>
    <t>Hazardous Materials</t>
  </si>
  <si>
    <t>Farm Equipment Wholesalers</t>
  </si>
  <si>
    <t>Flatbed Truck</t>
  </si>
  <si>
    <t>Horse Trailer 1-2 stalls</t>
  </si>
  <si>
    <t>Wheelchair Bus 9-15 Pass</t>
  </si>
  <si>
    <t>Utility Vehicle</t>
  </si>
  <si>
    <t>6,000 or less</t>
  </si>
  <si>
    <t>Harvesting, Crop</t>
  </si>
  <si>
    <t>Administrator</t>
  </si>
  <si>
    <t>Georgia</t>
  </si>
  <si>
    <t>GA</t>
  </si>
  <si>
    <t>Masons</t>
  </si>
  <si>
    <t>Package Delivery</t>
  </si>
  <si>
    <t>Snowplowing</t>
  </si>
  <si>
    <t>Casket Manufacturing</t>
  </si>
  <si>
    <t>Personal Care - Beauty &amp; Barber Shops</t>
  </si>
  <si>
    <t>Household Movers</t>
  </si>
  <si>
    <t>Flower Wholesaler</t>
  </si>
  <si>
    <t>msg immediately above removed</t>
  </si>
  <si>
    <t>Front Loader Truck</t>
  </si>
  <si>
    <t>Livestock Trailer</t>
  </si>
  <si>
    <t>Horticulturalist</t>
  </si>
  <si>
    <t>Adoption Agency</t>
  </si>
  <si>
    <t>Hawaii</t>
  </si>
  <si>
    <t>HI</t>
  </si>
  <si>
    <t>Other Trade Contractors</t>
  </si>
  <si>
    <t>Postman</t>
  </si>
  <si>
    <t>Tree Service</t>
  </si>
  <si>
    <t>Chemical Manufacturer</t>
  </si>
  <si>
    <t>Real Estate, Insurance &amp; Finance</t>
  </si>
  <si>
    <t>Livestock Hauling</t>
  </si>
  <si>
    <t>Food Distributor</t>
  </si>
  <si>
    <t>Garbage Truck</t>
  </si>
  <si>
    <t>Logging Trailer</t>
  </si>
  <si>
    <t>Hunter</t>
  </si>
  <si>
    <t>Adult Daycare Centers</t>
  </si>
  <si>
    <t>Idaho</t>
  </si>
  <si>
    <t>ID</t>
  </si>
  <si>
    <t>Out of State Contractors</t>
  </si>
  <si>
    <t>Clothing Manufacturer</t>
  </si>
  <si>
    <t>Repair Services</t>
  </si>
  <si>
    <t>Logging &amp; Log Transport</t>
  </si>
  <si>
    <t>Frozen Foods Wholesaler</t>
  </si>
  <si>
    <t>Ice Cream Truck</t>
  </si>
  <si>
    <t>Lowboy Trailer</t>
  </si>
  <si>
    <t>Livestock Farm</t>
  </si>
  <si>
    <t>Advertising Agency</t>
  </si>
  <si>
    <t>Illinois</t>
  </si>
  <si>
    <t>IL</t>
  </si>
  <si>
    <t>Painting &amp; Wall Paper Hanging</t>
  </si>
  <si>
    <t>Computer Manufacturer</t>
  </si>
  <si>
    <t>Security Guard &amp; Private Investigation</t>
  </si>
  <si>
    <t>Machinery &amp; Heavy Equipment</t>
  </si>
  <si>
    <t>Furniture Wholesaler</t>
  </si>
  <si>
    <t>Hauling - Dirt, Sand and Gravel</t>
  </si>
  <si>
    <t>Pole Trailer</t>
  </si>
  <si>
    <t>Livestock Production</t>
  </si>
  <si>
    <t>Agent (Insurance)</t>
  </si>
  <si>
    <t>Indiana</t>
  </si>
  <si>
    <t>IN</t>
  </si>
  <si>
    <t>Plumbing</t>
  </si>
  <si>
    <t>Confectionery</t>
  </si>
  <si>
    <t>Services Not Otherwise Classified</t>
  </si>
  <si>
    <t>Mobile Home Toters</t>
  </si>
  <si>
    <t>Garden Equipment Wholesaler</t>
  </si>
  <si>
    <t>Pickup Truck 4x4</t>
  </si>
  <si>
    <t>Rag Top Trailer</t>
  </si>
  <si>
    <t>Nursery (Flower/Garden)</t>
  </si>
  <si>
    <t>Agent (Talent)</t>
  </si>
  <si>
    <t>Iowa</t>
  </si>
  <si>
    <t>IA</t>
  </si>
  <si>
    <t>Roofing, Siding &amp; Sheet Metal Work</t>
  </si>
  <si>
    <t>Die Maker</t>
  </si>
  <si>
    <t>Visiting Nurse</t>
  </si>
  <si>
    <t>Other For-Hire Trucking Operations</t>
  </si>
  <si>
    <t>Grocery Wholesaler</t>
  </si>
  <si>
    <t>Pump Truck</t>
  </si>
  <si>
    <t>Refgrtd. Dry Freight Trailer</t>
  </si>
  <si>
    <t>Orchard</t>
  </si>
  <si>
    <t>Agent (Travel)</t>
  </si>
  <si>
    <t>Kansas</t>
  </si>
  <si>
    <t>KS</t>
  </si>
  <si>
    <t>Septic Waste Removal</t>
  </si>
  <si>
    <t>Drug Company</t>
  </si>
  <si>
    <t>Refrigerated Goods</t>
  </si>
  <si>
    <t>Livestock Wholesaler</t>
  </si>
  <si>
    <t>Refgrtd. Truck</t>
  </si>
  <si>
    <t>Tank Trailer</t>
  </si>
  <si>
    <t>Plowing (Crops)</t>
  </si>
  <si>
    <t>Kentucky</t>
  </si>
  <si>
    <t>KY</t>
  </si>
  <si>
    <t>Water Well Drilling Contractors</t>
  </si>
  <si>
    <t>Electronics Manufacturing</t>
  </si>
  <si>
    <t>Scrap Metal, Scrap Auto &amp; Recycling Services</t>
  </si>
  <si>
    <t>Marine Supply-Wholesale</t>
  </si>
  <si>
    <t>Roll On Truck</t>
  </si>
  <si>
    <t>Tilt Trailer</t>
  </si>
  <si>
    <t>Poultry Farmer</t>
  </si>
  <si>
    <t>Agricultural Hauling (For a Fee)</t>
  </si>
  <si>
    <t>Louisiana</t>
  </si>
  <si>
    <t>LA</t>
  </si>
  <si>
    <t>Fabricator</t>
  </si>
  <si>
    <t>Steel Hauling</t>
  </si>
  <si>
    <t>Medical Equipment Wholesaler</t>
  </si>
  <si>
    <t>Trucker- Dirt, Sand and Gravel</t>
  </si>
  <si>
    <t>Stake Truck</t>
  </si>
  <si>
    <t>Travel Trailer</t>
  </si>
  <si>
    <t>Produce Farmer</t>
  </si>
  <si>
    <t>Air Conditioning Service</t>
  </si>
  <si>
    <t>D-Contractors</t>
  </si>
  <si>
    <t>Maine</t>
  </si>
  <si>
    <t>ME</t>
  </si>
  <si>
    <t>Food Manufacturing</t>
  </si>
  <si>
    <t>Office Equipment/Supply Wholesaler</t>
  </si>
  <si>
    <t>Furniture Mover</t>
  </si>
  <si>
    <t>4211</t>
  </si>
  <si>
    <t>Straight Truck</t>
  </si>
  <si>
    <t>Unidentified Trailer</t>
  </si>
  <si>
    <t>Ranch Hand</t>
  </si>
  <si>
    <t>Air Duct Cleaner</t>
  </si>
  <si>
    <t>Maryland</t>
  </si>
  <si>
    <t>MD</t>
  </si>
  <si>
    <t>Food Mill</t>
  </si>
  <si>
    <t>Paint Wholesaler</t>
  </si>
  <si>
    <t>Hauling - Household Goods Mover</t>
  </si>
  <si>
    <t>Tank Truck &lt;= 1400 gals</t>
  </si>
  <si>
    <t>Utility Trailer &lt;= 12 ft.</t>
  </si>
  <si>
    <t>Rancher</t>
  </si>
  <si>
    <t>Alterations</t>
  </si>
  <si>
    <t>Massachusetts</t>
  </si>
  <si>
    <t>MA</t>
  </si>
  <si>
    <t>Food Refinery</t>
  </si>
  <si>
    <t>Pallet Distributor</t>
  </si>
  <si>
    <t>Household Goods Mover</t>
  </si>
  <si>
    <t>Tank Truck &gt; 1400 gals</t>
  </si>
  <si>
    <t>Utility Trailer &gt; 12 ft.</t>
  </si>
  <si>
    <t>Soil Preparation Services</t>
  </si>
  <si>
    <t>Amish Taxi</t>
  </si>
  <si>
    <t>Michigan</t>
  </si>
  <si>
    <t>MI</t>
  </si>
  <si>
    <t>Frozen Food Manufacturing</t>
  </si>
  <si>
    <t>Parts Wholesaler</t>
  </si>
  <si>
    <t>Movers</t>
  </si>
  <si>
    <t>Tow Truck - 1 axle</t>
  </si>
  <si>
    <t>Wedge Trailer</t>
  </si>
  <si>
    <t>Trapper</t>
  </si>
  <si>
    <t>Minnesota</t>
  </si>
  <si>
    <t>MN</t>
  </si>
  <si>
    <t>Furniture Maker</t>
  </si>
  <si>
    <t>Tire Wholesaler</t>
  </si>
  <si>
    <t>Moving Operations</t>
  </si>
  <si>
    <t>Tow Truck - 2 axle</t>
  </si>
  <si>
    <t>Amusement Park</t>
  </si>
  <si>
    <t>Mississippi</t>
  </si>
  <si>
    <t>MS</t>
  </si>
  <si>
    <t>Grain Refinery</t>
  </si>
  <si>
    <t>Wholesale Trade</t>
  </si>
  <si>
    <t>Piano Mover</t>
  </si>
  <si>
    <t>Missouri</t>
  </si>
  <si>
    <t>MO</t>
  </si>
  <si>
    <t>Greeting Card Manufacturing</t>
  </si>
  <si>
    <t>Trucker- Household Goods Mover</t>
  </si>
  <si>
    <t>Animal Cemetery</t>
  </si>
  <si>
    <t>Montana</t>
  </si>
  <si>
    <t>MT</t>
  </si>
  <si>
    <t>Household Goods Manufacturing</t>
  </si>
  <si>
    <t>Auction Hauler</t>
  </si>
  <si>
    <t>4212</t>
  </si>
  <si>
    <t>Animal Hospital</t>
  </si>
  <si>
    <t>Nebraska</t>
  </si>
  <si>
    <t>NE</t>
  </si>
  <si>
    <t>Ice Manufacturing</t>
  </si>
  <si>
    <t>Cargo Transport (For a Fee)</t>
  </si>
  <si>
    <t>Animal Removal</t>
  </si>
  <si>
    <t>Nevada</t>
  </si>
  <si>
    <t>NV</t>
  </si>
  <si>
    <t>Lumber Yard</t>
  </si>
  <si>
    <t>Cartage</t>
  </si>
  <si>
    <t>Animal Shelter</t>
  </si>
  <si>
    <t>New Hampshire</t>
  </si>
  <si>
    <t>NH</t>
  </si>
  <si>
    <t>Magazine Company</t>
  </si>
  <si>
    <t>Commercial Trucker</t>
  </si>
  <si>
    <t>Answering Service</t>
  </si>
  <si>
    <t>New Jersey</t>
  </si>
  <si>
    <t>NJ</t>
  </si>
  <si>
    <t>Manufacturer</t>
  </si>
  <si>
    <t>Common Carrier</t>
  </si>
  <si>
    <t>Antique Dealer</t>
  </si>
  <si>
    <t>New Mexico</t>
  </si>
  <si>
    <t>NM</t>
  </si>
  <si>
    <t>Meat Packing Plant</t>
  </si>
  <si>
    <t>Container Hauling</t>
  </si>
  <si>
    <t>3999</t>
  </si>
  <si>
    <t>Antique Shop</t>
  </si>
  <si>
    <t>New York</t>
  </si>
  <si>
    <t>NY</t>
  </si>
  <si>
    <t>Mill Work-Food/Paper/Material</t>
  </si>
  <si>
    <t>Contract Carrier</t>
  </si>
  <si>
    <t>Apartment Builder</t>
  </si>
  <si>
    <t>North Carolina</t>
  </si>
  <si>
    <t>NC</t>
  </si>
  <si>
    <t>Mobile Home Manufacturing</t>
  </si>
  <si>
    <t>Contract Trucking</t>
  </si>
  <si>
    <t>Apartment Building Management</t>
  </si>
  <si>
    <t>North Dakota</t>
  </si>
  <si>
    <t>ND</t>
  </si>
  <si>
    <t>News Paper Company</t>
  </si>
  <si>
    <t>Ground To Air Transferring</t>
  </si>
  <si>
    <t>Ohio</t>
  </si>
  <si>
    <t>Paper Mill</t>
  </si>
  <si>
    <t>Hotshot Transport</t>
  </si>
  <si>
    <t>Apparel Retailer</t>
  </si>
  <si>
    <t>Oklahoma</t>
  </si>
  <si>
    <t>OK</t>
  </si>
  <si>
    <t>Pharmaceutical Manufacturer</t>
  </si>
  <si>
    <t>Independent Trucker</t>
  </si>
  <si>
    <t>Apparel Store</t>
  </si>
  <si>
    <t>Oregon</t>
  </si>
  <si>
    <t>OR</t>
  </si>
  <si>
    <t>Plastic Manufacturing</t>
  </si>
  <si>
    <t>Intermodal Trucking</t>
  </si>
  <si>
    <t>Pennsylvania</t>
  </si>
  <si>
    <t>Printer</t>
  </si>
  <si>
    <t>Interstate Trucker</t>
  </si>
  <si>
    <t>Appliance Dealer</t>
  </si>
  <si>
    <t>Rhode Island</t>
  </si>
  <si>
    <t>RI</t>
  </si>
  <si>
    <t>Printing Company</t>
  </si>
  <si>
    <t>Leased-on Trucker</t>
  </si>
  <si>
    <t>Appliance Rental</t>
  </si>
  <si>
    <t>South Carolina</t>
  </si>
  <si>
    <t>SC</t>
  </si>
  <si>
    <t>Publisher</t>
  </si>
  <si>
    <t>Less than Truckload (LTL) Carrier</t>
  </si>
  <si>
    <t>Appliance Repair</t>
  </si>
  <si>
    <t>South Dakota</t>
  </si>
  <si>
    <t>SD</t>
  </si>
  <si>
    <t>Pulp Mill</t>
  </si>
  <si>
    <t>Local Cartage</t>
  </si>
  <si>
    <t>Appliance Sales</t>
  </si>
  <si>
    <t>Tennessee</t>
  </si>
  <si>
    <t>TN</t>
  </si>
  <si>
    <t>Refinery, Grain</t>
  </si>
  <si>
    <t>Local Trucking</t>
  </si>
  <si>
    <t>Appliance Store</t>
  </si>
  <si>
    <t>Texas</t>
  </si>
  <si>
    <t>TX</t>
  </si>
  <si>
    <t>Sawmill</t>
  </si>
  <si>
    <t>Long Haul Trucking</t>
  </si>
  <si>
    <t>Appraiser</t>
  </si>
  <si>
    <t>Utah</t>
  </si>
  <si>
    <t>UT</t>
  </si>
  <si>
    <t>Textile Mill</t>
  </si>
  <si>
    <t>Motor Carrier</t>
  </si>
  <si>
    <t>Appraiser (Property)</t>
  </si>
  <si>
    <t>Vermont</t>
  </si>
  <si>
    <t>VT</t>
  </si>
  <si>
    <t>Tire Manufacturing</t>
  </si>
  <si>
    <t>Over The Road Trucker</t>
  </si>
  <si>
    <t>Virginia</t>
  </si>
  <si>
    <t>VA</t>
  </si>
  <si>
    <t>Tobacco Manufacturing</t>
  </si>
  <si>
    <t>Oversized Load Hauling</t>
  </si>
  <si>
    <t>Architect</t>
  </si>
  <si>
    <t>Washington</t>
  </si>
  <si>
    <t>WA</t>
  </si>
  <si>
    <t>Tool Maker</t>
  </si>
  <si>
    <t>Oversized Trucking</t>
  </si>
  <si>
    <t>Architectural Services</t>
  </si>
  <si>
    <t>West Virginia</t>
  </si>
  <si>
    <t>WV</t>
  </si>
  <si>
    <t>Toy Manufacturing</t>
  </si>
  <si>
    <t>Owner Operator</t>
  </si>
  <si>
    <t>Armored Car Services</t>
  </si>
  <si>
    <t>Wisconsin</t>
  </si>
  <si>
    <t>WI</t>
  </si>
  <si>
    <t>Winery</t>
  </si>
  <si>
    <t>Shipping Services</t>
  </si>
  <si>
    <t>Art Dealer</t>
  </si>
  <si>
    <t>Wyoming</t>
  </si>
  <si>
    <t>WY</t>
  </si>
  <si>
    <t>Transportation (Cargo)</t>
  </si>
  <si>
    <t>Art Gallery</t>
  </si>
  <si>
    <t>Trucker</t>
  </si>
  <si>
    <t>Art Restoration</t>
  </si>
  <si>
    <t>Wide Load Hauler</t>
  </si>
  <si>
    <t>Artist</t>
  </si>
  <si>
    <t>4214</t>
  </si>
  <si>
    <t>A-For Hire Spec</t>
  </si>
  <si>
    <t>Newspaper &amp; Mail Delivery</t>
  </si>
  <si>
    <t>Hauling - Coal</t>
  </si>
  <si>
    <t>Asphalt Laying</t>
  </si>
  <si>
    <t>Trucker- Coal Hauling</t>
  </si>
  <si>
    <t>Asphalt Repair</t>
  </si>
  <si>
    <t>Hauling - Livestock</t>
  </si>
  <si>
    <t>4216</t>
  </si>
  <si>
    <t>Assisted Living Facility</t>
  </si>
  <si>
    <t>Livestock Hauling (For a Fee)</t>
  </si>
  <si>
    <t>Athlete</t>
  </si>
  <si>
    <t>Bagel Shop</t>
  </si>
  <si>
    <t>Auto Body Shop</t>
  </si>
  <si>
    <t>Trucker- Livestock Hauling</t>
  </si>
  <si>
    <t>Athletic Organization</t>
  </si>
  <si>
    <t>Barn Builder</t>
  </si>
  <si>
    <t>Banquet Catering</t>
  </si>
  <si>
    <t>Auto Detailer</t>
  </si>
  <si>
    <t>Hauling - Machinery &amp; Heavy Equipment</t>
  </si>
  <si>
    <t>4217</t>
  </si>
  <si>
    <t>ATV Sales</t>
  </si>
  <si>
    <t>Bridge Builder</t>
  </si>
  <si>
    <t>Bar</t>
  </si>
  <si>
    <t>Auto Glass Replacement</t>
  </si>
  <si>
    <t>Machinery &amp; Heavy Equipment Hauling</t>
  </si>
  <si>
    <t>Builder (Commercial)</t>
  </si>
  <si>
    <t>Café</t>
  </si>
  <si>
    <t>Auto Hauler</t>
  </si>
  <si>
    <t>Trucker- Machinery &amp; Heavy Equipment</t>
  </si>
  <si>
    <t>Auction House</t>
  </si>
  <si>
    <t>Awning Installation/Repair</t>
  </si>
  <si>
    <t>Builder (Residential)</t>
  </si>
  <si>
    <t>Cafeteria</t>
  </si>
  <si>
    <t>Campaign Office</t>
  </si>
  <si>
    <t>Auto Paint Shop</t>
  </si>
  <si>
    <t>Hauling - Steel</t>
  </si>
  <si>
    <t>4218</t>
  </si>
  <si>
    <t>Auctioneer</t>
  </si>
  <si>
    <t>Backhoe Services</t>
  </si>
  <si>
    <t>Builder (Road/Utilities)</t>
  </si>
  <si>
    <t>Carnival Food Stand</t>
  </si>
  <si>
    <t>Canoe Rental</t>
  </si>
  <si>
    <t>Auto Repair (Body)</t>
  </si>
  <si>
    <t>Audio Visual Engineer</t>
  </si>
  <si>
    <t>Bathroom Remodeling</t>
  </si>
  <si>
    <t>Construction (Commercial)</t>
  </si>
  <si>
    <t>Carry Out Only Restaurant</t>
  </si>
  <si>
    <t>Canoe Tour</t>
  </si>
  <si>
    <t>Auto Repair (Mechanical)</t>
  </si>
  <si>
    <t>Trucker- Steel Hauling</t>
  </si>
  <si>
    <t>Audio/Visual Rental &amp; Leasing</t>
  </si>
  <si>
    <t>Boiler Repair</t>
  </si>
  <si>
    <t>Construction (Residential)</t>
  </si>
  <si>
    <t>Caterer</t>
  </si>
  <si>
    <t>Casino (Courtesy Transport)</t>
  </si>
  <si>
    <t>Auto Salvage Hauler</t>
  </si>
  <si>
    <t>4220</t>
  </si>
  <si>
    <t>Auditor</t>
  </si>
  <si>
    <t>Brick Contractor</t>
  </si>
  <si>
    <t>Construction (Road &amp; Utilities)</t>
  </si>
  <si>
    <t>Chinese Restaurant</t>
  </si>
  <si>
    <t>Charitable Organization</t>
  </si>
  <si>
    <t>Body Shop (Auto)</t>
  </si>
  <si>
    <t>Farm Produce Hauling (For a Fee)</t>
  </si>
  <si>
    <t>Author</t>
  </si>
  <si>
    <t>Brick Layer</t>
  </si>
  <si>
    <t>Contractor - Housing</t>
  </si>
  <si>
    <t>Clubs (Dance)</t>
  </si>
  <si>
    <t>Child Adoption Agency</t>
  </si>
  <si>
    <t>Brake Repair Shop</t>
  </si>
  <si>
    <t>Farm Production Hauling (For a Fee)</t>
  </si>
  <si>
    <t>C-Tow</t>
  </si>
  <si>
    <t>Building Equipment Installation</t>
  </si>
  <si>
    <t>Contractor - Industrial</t>
  </si>
  <si>
    <t>Cocktail Lounge</t>
  </si>
  <si>
    <t>Child Psychologist</t>
  </si>
  <si>
    <t>Car Hauler</t>
  </si>
  <si>
    <t>Dairy Products Hauling (For a Fee)</t>
  </si>
  <si>
    <t>Hauling - Agricultural</t>
  </si>
  <si>
    <t>Auto Dealer/Dealership</t>
  </si>
  <si>
    <t>Burglar Alarm Installation</t>
  </si>
  <si>
    <t>Contractor - Non Residential</t>
  </si>
  <si>
    <t>Coffee Shop</t>
  </si>
  <si>
    <t>Chiropractor</t>
  </si>
  <si>
    <t>Car Polishing</t>
  </si>
  <si>
    <t>Trucker- Agricultural Hauling</t>
  </si>
  <si>
    <t>Cabinet Installer</t>
  </si>
  <si>
    <t>Contractor - Residential</t>
  </si>
  <si>
    <t>Coffee Truck</t>
  </si>
  <si>
    <t>Church</t>
  </si>
  <si>
    <t>Collision Repair Shop</t>
  </si>
  <si>
    <t>Expediter</t>
  </si>
  <si>
    <t>4222</t>
  </si>
  <si>
    <t>Cable TV Installer</t>
  </si>
  <si>
    <t>Developer (Commercial)</t>
  </si>
  <si>
    <t>Concession Stand</t>
  </si>
  <si>
    <t>Civic Organization</t>
  </si>
  <si>
    <t>Detailer</t>
  </si>
  <si>
    <t>Frozen Foods Hauling</t>
  </si>
  <si>
    <t>Carpenter</t>
  </si>
  <si>
    <t>Developer (Residential)</t>
  </si>
  <si>
    <t>Deli (Restaurant)</t>
  </si>
  <si>
    <t>Clergy</t>
  </si>
  <si>
    <t>Auto Parts Store</t>
  </si>
  <si>
    <t>Emissions Testing Facility</t>
  </si>
  <si>
    <t>Hauling - Refrigerated Goods</t>
  </si>
  <si>
    <t>Carpet Installer</t>
  </si>
  <si>
    <t>Developer (Roads/Highways)</t>
  </si>
  <si>
    <t>Delivery Service (Food)</t>
  </si>
  <si>
    <t>Clinic</t>
  </si>
  <si>
    <t>Auto Sales</t>
  </si>
  <si>
    <t>Engine Repair (Auto)</t>
  </si>
  <si>
    <t>Freight Forwarder</t>
  </si>
  <si>
    <t>Ice Cream Hauling</t>
  </si>
  <si>
    <t>Caulking Contractor</t>
  </si>
  <si>
    <t>Elevated Highway</t>
  </si>
  <si>
    <t>Diner</t>
  </si>
  <si>
    <t>Convent</t>
  </si>
  <si>
    <t>Avon Sales</t>
  </si>
  <si>
    <t>Garage</t>
  </si>
  <si>
    <t>Refrigerated Goods Hauling</t>
  </si>
  <si>
    <t>Cement Contractor</t>
  </si>
  <si>
    <t>Garage Builder</t>
  </si>
  <si>
    <t>Dinner Theater</t>
  </si>
  <si>
    <t>Cosmetic Surgeon</t>
  </si>
  <si>
    <t>Baby Furniture Store</t>
  </si>
  <si>
    <t>Gas Station</t>
  </si>
  <si>
    <t>Refrigerated Trucking</t>
  </si>
  <si>
    <t>Cement Finishing</t>
  </si>
  <si>
    <t>General Contractor (Commercial)</t>
  </si>
  <si>
    <t>Donut Shop</t>
  </si>
  <si>
    <t>Counseling Services</t>
  </si>
  <si>
    <t>Baby Supply Store</t>
  </si>
  <si>
    <t>General Automotive Repair</t>
  </si>
  <si>
    <t>Trucker- Refrigerated Goods</t>
  </si>
  <si>
    <t>Auto Rental and Leasing Companies</t>
  </si>
  <si>
    <t>Cement Repair</t>
  </si>
  <si>
    <t>General Contractor (Residential)</t>
  </si>
  <si>
    <t>Drive Up Restaurant</t>
  </si>
  <si>
    <t>Counselor</t>
  </si>
  <si>
    <t>Bakery</t>
  </si>
  <si>
    <t>Glass Replacement, Automotive</t>
  </si>
  <si>
    <t>Garbage Removal</t>
  </si>
  <si>
    <t>4229</t>
  </si>
  <si>
    <t>Chimney Builder &amp; Repair</t>
  </si>
  <si>
    <t>General Contractor (Roads/Highways)</t>
  </si>
  <si>
    <t>Drive-In Restaurant</t>
  </si>
  <si>
    <t>Crisis Center</t>
  </si>
  <si>
    <t>Balloon Store</t>
  </si>
  <si>
    <t>Impound Lot</t>
  </si>
  <si>
    <t>Hauling - Expediters</t>
  </si>
  <si>
    <t>Chimney Sweep</t>
  </si>
  <si>
    <t>Heavy Construction</t>
  </si>
  <si>
    <t>Eatery</t>
  </si>
  <si>
    <t>Dental Assistance</t>
  </si>
  <si>
    <t>Beauty Supply Store</t>
  </si>
  <si>
    <t>Lube/Oil Service Center</t>
  </si>
  <si>
    <t>Trucker- Expediters</t>
  </si>
  <si>
    <t>Cleaning, Air Duct</t>
  </si>
  <si>
    <t>Highway Construction</t>
  </si>
  <si>
    <t>Fast Food Restaurant</t>
  </si>
  <si>
    <t>Dental Lab</t>
  </si>
  <si>
    <t>Bicycle Shop</t>
  </si>
  <si>
    <t>Mechanic</t>
  </si>
  <si>
    <t>4953</t>
  </si>
  <si>
    <t>Clearing, Land</t>
  </si>
  <si>
    <t>Home Builder</t>
  </si>
  <si>
    <t>Food Assistance Program</t>
  </si>
  <si>
    <t>Dentist</t>
  </si>
  <si>
    <t>Boat Dealer</t>
  </si>
  <si>
    <t>Mobile Detailers</t>
  </si>
  <si>
    <t>Hauling - Debris Removal</t>
  </si>
  <si>
    <t>Concrete Finishing</t>
  </si>
  <si>
    <t>Housing Contractor</t>
  </si>
  <si>
    <t>Food Delivery (For a Fee)</t>
  </si>
  <si>
    <t>Dialysis Center</t>
  </si>
  <si>
    <t>Boat Sales</t>
  </si>
  <si>
    <t>Mobile Mechanic</t>
  </si>
  <si>
    <t>Removal (Debris)</t>
  </si>
  <si>
    <t>Concrete Repair</t>
  </si>
  <si>
    <t>Housing Developer</t>
  </si>
  <si>
    <t>Food Taxi (For a Fee)</t>
  </si>
  <si>
    <t>Dietician</t>
  </si>
  <si>
    <t>Book Dealer</t>
  </si>
  <si>
    <t>Muffler Repair/Shop</t>
  </si>
  <si>
    <t>Hauling - Escort Vehicles</t>
  </si>
  <si>
    <t>Trucker- Debris Removal</t>
  </si>
  <si>
    <t>Aviation School</t>
  </si>
  <si>
    <t>Contractor - Brick</t>
  </si>
  <si>
    <t>Industrial Contractor</t>
  </si>
  <si>
    <t>Hot Dog Stand</t>
  </si>
  <si>
    <t>Disease Center</t>
  </si>
  <si>
    <t>Book Store</t>
  </si>
  <si>
    <t>Oil Change Service Center</t>
  </si>
  <si>
    <t>4954</t>
  </si>
  <si>
    <t>Aviator</t>
  </si>
  <si>
    <t>Contractor - Caulking</t>
  </si>
  <si>
    <t>Industrial Developer</t>
  </si>
  <si>
    <t>Ice Cream Cart</t>
  </si>
  <si>
    <t>Doctor</t>
  </si>
  <si>
    <t>Boutique</t>
  </si>
  <si>
    <t>Paint Shop, Automotive</t>
  </si>
  <si>
    <t>Hauling - Freight Forwarder</t>
  </si>
  <si>
    <t>Contractor - Cement</t>
  </si>
  <si>
    <t>Mobile Home Builder or Repair</t>
  </si>
  <si>
    <t>Ice Cream Parlor</t>
  </si>
  <si>
    <t>Electrolysis</t>
  </si>
  <si>
    <t>Bridal Shop</t>
  </si>
  <si>
    <t>Parking Garage/Lot</t>
  </si>
  <si>
    <t>Hauling - Garbage &amp; Trash</t>
  </si>
  <si>
    <t>Contractor - Demolition</t>
  </si>
  <si>
    <t>Non Residential Contractor</t>
  </si>
  <si>
    <t>Ice Cream Sales (From Vehicle)</t>
  </si>
  <si>
    <t>Emergency Care</t>
  </si>
  <si>
    <t>Building Materials Supply (Retail)</t>
  </si>
  <si>
    <t>Radiator Services</t>
  </si>
  <si>
    <t>Hauling - Hazardous Materials Hauling</t>
  </si>
  <si>
    <t>Removal (Garbage)</t>
  </si>
  <si>
    <t>B &amp; B (Bed &amp; Breakfast)</t>
  </si>
  <si>
    <t>Contractor - Drywall</t>
  </si>
  <si>
    <t>Non Residential Developer</t>
  </si>
  <si>
    <t>Ice Cream Stand/Store</t>
  </si>
  <si>
    <t>Environmental Agency</t>
  </si>
  <si>
    <t>Butcher Shop</t>
  </si>
  <si>
    <t>Repair Services (Auto Body)</t>
  </si>
  <si>
    <t>Rubbish Collection</t>
  </si>
  <si>
    <t>Contractor - Electrical</t>
  </si>
  <si>
    <t>Patio &amp; Deck Builder</t>
  </si>
  <si>
    <t>Ice Cream Vendor</t>
  </si>
  <si>
    <t>Environmental Services</t>
  </si>
  <si>
    <t>Camera Store</t>
  </si>
  <si>
    <t>Repair Services (Auto Mechanical)</t>
  </si>
  <si>
    <t>Trash Removal</t>
  </si>
  <si>
    <t>Baby Sitting Services</t>
  </si>
  <si>
    <t>Contractor - Framing</t>
  </si>
  <si>
    <t>Patio Enclosure Builder</t>
  </si>
  <si>
    <t>Lounge</t>
  </si>
  <si>
    <t>Eye Doctor</t>
  </si>
  <si>
    <t>Camper Sales</t>
  </si>
  <si>
    <t>Repossession Work-Auto</t>
  </si>
  <si>
    <t>Trucker- Garbage &amp; Trash</t>
  </si>
  <si>
    <t>Contractor - Heating</t>
  </si>
  <si>
    <t>Pipeline Installation (Public)</t>
  </si>
  <si>
    <t>Lunch Truck/Wagon</t>
  </si>
  <si>
    <t>Family Care</t>
  </si>
  <si>
    <t>Candy Store</t>
  </si>
  <si>
    <t>Roadside Repair</t>
  </si>
  <si>
    <t>Hauling - Scrap Metal/Scrap Auto</t>
  </si>
  <si>
    <t>5093</t>
  </si>
  <si>
    <t>Contractor - Heating &amp; Air</t>
  </si>
  <si>
    <t>Power Liner Installation (Public)</t>
  </si>
  <si>
    <t>Family Counselor</t>
  </si>
  <si>
    <t>Car Dealer</t>
  </si>
  <si>
    <t>Roadside Service</t>
  </si>
  <si>
    <t>Hauling - Mobile Home Toter</t>
  </si>
  <si>
    <t>Recycling Center</t>
  </si>
  <si>
    <t>Contractor - Home Improvement</t>
  </si>
  <si>
    <t>Public Utility Installation</t>
  </si>
  <si>
    <t>Pizza Delivery</t>
  </si>
  <si>
    <t>Foster Care Agency</t>
  </si>
  <si>
    <t>Car Sales</t>
  </si>
  <si>
    <t>Rust Proofing</t>
  </si>
  <si>
    <t>Recycling Services</t>
  </si>
  <si>
    <t>Bail Bonds</t>
  </si>
  <si>
    <t>Contractor - Mudjacking</t>
  </si>
  <si>
    <t>Remodeling</t>
  </si>
  <si>
    <t>Pizza Restaurant</t>
  </si>
  <si>
    <t>Geriatric Care Management</t>
  </si>
  <si>
    <t>Card Store</t>
  </si>
  <si>
    <t>Salvaged Auto Hauler</t>
  </si>
  <si>
    <t>Salvage Work</t>
  </si>
  <si>
    <t>Baker</t>
  </si>
  <si>
    <t>Contractor - Out Of State</t>
  </si>
  <si>
    <t>Renovations, Home</t>
  </si>
  <si>
    <t>Pizzeria</t>
  </si>
  <si>
    <t>Government Agency</t>
  </si>
  <si>
    <t>Carpet Store</t>
  </si>
  <si>
    <t>Service Station</t>
  </si>
  <si>
    <t>Scrap Auto Hauler</t>
  </si>
  <si>
    <t>Contractor - Painting</t>
  </si>
  <si>
    <t>Residential Construction</t>
  </si>
  <si>
    <t>Prepared Food Truck</t>
  </si>
  <si>
    <t>Government Offices</t>
  </si>
  <si>
    <t>Cellular Store</t>
  </si>
  <si>
    <t>Tinting Services-Auto</t>
  </si>
  <si>
    <t>Hazardous Materials Hauling</t>
  </si>
  <si>
    <t>Scrap Metal Hauler</t>
  </si>
  <si>
    <t>Ballet Instructor</t>
  </si>
  <si>
    <t>Contractor - Paving</t>
  </si>
  <si>
    <t>Residential Contractor</t>
  </si>
  <si>
    <t>Pub</t>
  </si>
  <si>
    <t>Hair Removal  (Permanent)</t>
  </si>
  <si>
    <t>Chair &amp; Table Rental</t>
  </si>
  <si>
    <t>Towing</t>
  </si>
  <si>
    <t>Trucker- Scrap Metal/Scrap Auto</t>
  </si>
  <si>
    <t>Ballet School</t>
  </si>
  <si>
    <t>Contractor - Plumbing</t>
  </si>
  <si>
    <t>Residential Developer</t>
  </si>
  <si>
    <t>Restaurant</t>
  </si>
  <si>
    <t>Hair Replacement</t>
  </si>
  <si>
    <t>Children's Clothing Store</t>
  </si>
  <si>
    <t>Transmission Repair Shop</t>
  </si>
  <si>
    <t>5099</t>
  </si>
  <si>
    <t>Balloon Ride Operations</t>
  </si>
  <si>
    <t>Contractor - Roofing</t>
  </si>
  <si>
    <t>Road Construction</t>
  </si>
  <si>
    <t>Saloon-Bar</t>
  </si>
  <si>
    <t>Health Practitioner</t>
  </si>
  <si>
    <t>Clothing Store</t>
  </si>
  <si>
    <t>Tune Up Services</t>
  </si>
  <si>
    <t>Contractor - Sheet Metal</t>
  </si>
  <si>
    <t>Sewer Line Installation (Public)</t>
  </si>
  <si>
    <t>Sandwich Shop</t>
  </si>
  <si>
    <t>Home (Elderly/Nursing)</t>
  </si>
  <si>
    <t>Collectibles Store</t>
  </si>
  <si>
    <t>Vehicle Hauler</t>
  </si>
  <si>
    <t>Band</t>
  </si>
  <si>
    <t>Contractor - Tuck Pointing</t>
  </si>
  <si>
    <t>Sidewalk Installation (Public)</t>
  </si>
  <si>
    <t>Sports Bar</t>
  </si>
  <si>
    <t>Hospice</t>
  </si>
  <si>
    <t>Comic Book Store</t>
  </si>
  <si>
    <t>Window Repair (Auto)</t>
  </si>
  <si>
    <t>Bank</t>
  </si>
  <si>
    <t>Deck Builder</t>
  </si>
  <si>
    <t>Street Construction</t>
  </si>
  <si>
    <t>Sub Shop</t>
  </si>
  <si>
    <t>Hospital -  Medical &amp; Mental Health</t>
  </si>
  <si>
    <t>Computer Sales</t>
  </si>
  <si>
    <t>Window Tinting</t>
  </si>
  <si>
    <t>Bankruptcy Services</t>
  </si>
  <si>
    <t>Deck Cleaning</t>
  </si>
  <si>
    <t>Telephone Line Installation (Public)</t>
  </si>
  <si>
    <t>Sub Truck</t>
  </si>
  <si>
    <t>Hotel Shuttle (At No Charge)</t>
  </si>
  <si>
    <t>Computer Store</t>
  </si>
  <si>
    <t>Wrecker Service</t>
  </si>
  <si>
    <t>Demolition Contractor</t>
  </si>
  <si>
    <t>Tunnel Construction</t>
  </si>
  <si>
    <t>Tavern</t>
  </si>
  <si>
    <t>Housing Program</t>
  </si>
  <si>
    <t>Consignment Shop</t>
  </si>
  <si>
    <t>Banquet Hall</t>
  </si>
  <si>
    <t>Dirt Removal</t>
  </si>
  <si>
    <t>Utility Installation (Public)</t>
  </si>
  <si>
    <t>Hypnotist (Medical)</t>
  </si>
  <si>
    <t>Convenience Store</t>
  </si>
  <si>
    <t>Dozer Services</t>
  </si>
  <si>
    <t>Water Line Installation (Public)</t>
  </si>
  <si>
    <t>Laser Vision Center</t>
  </si>
  <si>
    <t>Costume Shop</t>
  </si>
  <si>
    <t>Barber School</t>
  </si>
  <si>
    <t>Drilling (Oil)</t>
  </si>
  <si>
    <t>Marriage Counselor</t>
  </si>
  <si>
    <t>Craft Supply Store</t>
  </si>
  <si>
    <t>Barber Shop</t>
  </si>
  <si>
    <t>Drilling (Water Well)</t>
  </si>
  <si>
    <t>Medical-Building/Office/Labs</t>
  </si>
  <si>
    <t>Dealer (Auto/Truck)</t>
  </si>
  <si>
    <t>Driveway Layer</t>
  </si>
  <si>
    <t>Mental Health Services</t>
  </si>
  <si>
    <t>Dealer (Other Than Auto/Truck)</t>
  </si>
  <si>
    <t>Bartender</t>
  </si>
  <si>
    <t>Driveway Repair</t>
  </si>
  <si>
    <t>Mental Hospital</t>
  </si>
  <si>
    <t>Deli</t>
  </si>
  <si>
    <t>Bartending School</t>
  </si>
  <si>
    <t>Drywall Contractor</t>
  </si>
  <si>
    <t>Midwife</t>
  </si>
  <si>
    <t>Department Store</t>
  </si>
  <si>
    <t>Beautician</t>
  </si>
  <si>
    <t>Mobile Home Toter</t>
  </si>
  <si>
    <t>Drywall Repair</t>
  </si>
  <si>
    <t>Minister</t>
  </si>
  <si>
    <t>Discount Store</t>
  </si>
  <si>
    <t>Beauty Salon</t>
  </si>
  <si>
    <t>Duct Cleaner</t>
  </si>
  <si>
    <t>Missionary</t>
  </si>
  <si>
    <t>Dollar Store</t>
  </si>
  <si>
    <t>Beauty School</t>
  </si>
  <si>
    <t>Monastery</t>
  </si>
  <si>
    <t>Door to Door</t>
  </si>
  <si>
    <t>Bed &amp; Breakfast</t>
  </si>
  <si>
    <t>Electrical Repair</t>
  </si>
  <si>
    <t>Mosque</t>
  </si>
  <si>
    <t>Drapery Store</t>
  </si>
  <si>
    <t>Belly Dancer</t>
  </si>
  <si>
    <t>Electrician</t>
  </si>
  <si>
    <t>Motel Shuttle (At No Charge)</t>
  </si>
  <si>
    <t>Drive Through Store</t>
  </si>
  <si>
    <t>Bicycle Repair</t>
  </si>
  <si>
    <t>Excavator</t>
  </si>
  <si>
    <t>Non Profit Organization</t>
  </si>
  <si>
    <t>Drug Store</t>
  </si>
  <si>
    <t>Billboard (Mobile)</t>
  </si>
  <si>
    <t>Fence Installation</t>
  </si>
  <si>
    <t>Nurse (Except Visiting Nurses)</t>
  </si>
  <si>
    <t>Electronics Store</t>
  </si>
  <si>
    <t>Billiard Hall</t>
  </si>
  <si>
    <t>Fence Repair</t>
  </si>
  <si>
    <t>Nursing Home</t>
  </si>
  <si>
    <t>Entertainment Supply Rental</t>
  </si>
  <si>
    <t>Boarding House</t>
  </si>
  <si>
    <t>Fire Alarm Installation</t>
  </si>
  <si>
    <t>OB GYN</t>
  </si>
  <si>
    <t>Equipment Leasing/Rental</t>
  </si>
  <si>
    <t>Boarding School</t>
  </si>
  <si>
    <t>Floor Cleaning</t>
  </si>
  <si>
    <t>Obstetrician</t>
  </si>
  <si>
    <t>Exercise Equipment Sales</t>
  </si>
  <si>
    <t>Boarding Stable</t>
  </si>
  <si>
    <t>Floor Installation</t>
  </si>
  <si>
    <t>Occupational Health Services</t>
  </si>
  <si>
    <t>Fabric Sales</t>
  </si>
  <si>
    <t>Boat Charter</t>
  </si>
  <si>
    <t>5541</t>
  </si>
  <si>
    <t>Floor Polishing</t>
  </si>
  <si>
    <t>Occupational Therapist</t>
  </si>
  <si>
    <t>Fabric Store</t>
  </si>
  <si>
    <t>Boat Engine Repair</t>
  </si>
  <si>
    <t>Floor Refinishing</t>
  </si>
  <si>
    <t>Optometrist</t>
  </si>
  <si>
    <t>Fire Extinguisher Sales</t>
  </si>
  <si>
    <t>Boat Maintenance</t>
  </si>
  <si>
    <t>Foundation Work</t>
  </si>
  <si>
    <t>Outreach Program</t>
  </si>
  <si>
    <t>Fish Market</t>
  </si>
  <si>
    <t>Boat Storage</t>
  </si>
  <si>
    <t>4213</t>
  </si>
  <si>
    <t>Framing Contractor</t>
  </si>
  <si>
    <t>Pain Management</t>
  </si>
  <si>
    <t>Flea Market</t>
  </si>
  <si>
    <t>Body Guard</t>
  </si>
  <si>
    <t>Furnace Installation</t>
  </si>
  <si>
    <t>Physical Therapist</t>
  </si>
  <si>
    <t>Floral Design</t>
  </si>
  <si>
    <t>Body Piercing</t>
  </si>
  <si>
    <t>Trucker- Hazardous Materials Hauling</t>
  </si>
  <si>
    <t>Furnace Maintenance/Repair</t>
  </si>
  <si>
    <t>Physician</t>
  </si>
  <si>
    <t>Bodyguard</t>
  </si>
  <si>
    <t>7532</t>
  </si>
  <si>
    <t>Glass Block Installation</t>
  </si>
  <si>
    <t>Psychiatric Hospitals</t>
  </si>
  <si>
    <t>Food Mart</t>
  </si>
  <si>
    <t>Book Binder</t>
  </si>
  <si>
    <t>Glass Installation</t>
  </si>
  <si>
    <t>Psychiatrists</t>
  </si>
  <si>
    <t>Formal Wear Rental</t>
  </si>
  <si>
    <t>Bookkeeper</t>
  </si>
  <si>
    <t>Glass Repair</t>
  </si>
  <si>
    <t>Psychologist</t>
  </si>
  <si>
    <t>Fruit Stand</t>
  </si>
  <si>
    <t>Botanical Garden</t>
  </si>
  <si>
    <t>4215</t>
  </si>
  <si>
    <t>Glazer (Glass)</t>
  </si>
  <si>
    <t>Rehabilitation Center</t>
  </si>
  <si>
    <t>Furniture Rental</t>
  </si>
  <si>
    <t>Bowling Alley</t>
  </si>
  <si>
    <t>Grading, Land</t>
  </si>
  <si>
    <t>Religious Organization</t>
  </si>
  <si>
    <t>Furniture Store</t>
  </si>
  <si>
    <t>Broadcasting Station</t>
  </si>
  <si>
    <t>Granite Work</t>
  </si>
  <si>
    <t>Residential Care</t>
  </si>
  <si>
    <t>Garden Center</t>
  </si>
  <si>
    <t>Broker (Bond/Securities)</t>
  </si>
  <si>
    <t>Gutter Installation and Repair</t>
  </si>
  <si>
    <t>Retirement Community</t>
  </si>
  <si>
    <t>Gift Shop</t>
  </si>
  <si>
    <t>Broker (Insurance)</t>
  </si>
  <si>
    <t>Handyman</t>
  </si>
  <si>
    <t>Senior Center</t>
  </si>
  <si>
    <t>Gourmet Shop</t>
  </si>
  <si>
    <t>Broker (Investment)</t>
  </si>
  <si>
    <t>Hardwood Floor Installation</t>
  </si>
  <si>
    <t>Shelter</t>
  </si>
  <si>
    <t>Greeting Card Store</t>
  </si>
  <si>
    <t>Broker (Real Estate)</t>
  </si>
  <si>
    <t>Hardwood Floor Refinishing</t>
  </si>
  <si>
    <t>Shrine</t>
  </si>
  <si>
    <t>Grocery Store - Retail</t>
  </si>
  <si>
    <t>Building Cleaning</t>
  </si>
  <si>
    <t>Heating &amp; Air Contractor</t>
  </si>
  <si>
    <t>Social Services</t>
  </si>
  <si>
    <t>Hardware Store</t>
  </si>
  <si>
    <t>Building Inspection</t>
  </si>
  <si>
    <t>Trucker- Escort Vehicles</t>
  </si>
  <si>
    <t>Heating &amp; Air Services</t>
  </si>
  <si>
    <t>Social Worker</t>
  </si>
  <si>
    <t>Health Food Store</t>
  </si>
  <si>
    <t>Building Maintenance</t>
  </si>
  <si>
    <t>Heating Contractor</t>
  </si>
  <si>
    <t>Sports Medicine</t>
  </si>
  <si>
    <t>Hobby Shop</t>
  </si>
  <si>
    <t>Building Manager</t>
  </si>
  <si>
    <t>Trucker- Freight Forwarder</t>
  </si>
  <si>
    <t>Home Improvement Contractor</t>
  </si>
  <si>
    <t>Support Group</t>
  </si>
  <si>
    <t>Home &amp; Garden Store</t>
  </si>
  <si>
    <t>Building Owner</t>
  </si>
  <si>
    <t>7538</t>
  </si>
  <si>
    <t>Home Security Installation</t>
  </si>
  <si>
    <t>Synagogue</t>
  </si>
  <si>
    <t>Home Appliance Rental</t>
  </si>
  <si>
    <t>Business Analyst</t>
  </si>
  <si>
    <t>House Leveling</t>
  </si>
  <si>
    <t>Taxi (Amish)</t>
  </si>
  <si>
    <t>Home Center</t>
  </si>
  <si>
    <t>Business Consultant</t>
  </si>
  <si>
    <t>4219</t>
  </si>
  <si>
    <t>House Painting</t>
  </si>
  <si>
    <t>Temple</t>
  </si>
  <si>
    <t>Home Furnishing Store</t>
  </si>
  <si>
    <t>Business School</t>
  </si>
  <si>
    <t>HVAC Technician</t>
  </si>
  <si>
    <t>Transportation -Passengers (At no Charge)</t>
  </si>
  <si>
    <t>Home Improvement Store</t>
  </si>
  <si>
    <t>Business Services</t>
  </si>
  <si>
    <t>Insulation - Installation/Repair</t>
  </si>
  <si>
    <t>Ultrasound Services</t>
  </si>
  <si>
    <t>Hot Tub Dealer</t>
  </si>
  <si>
    <t>Butcher</t>
  </si>
  <si>
    <t>Kitchen Remodeling</t>
  </si>
  <si>
    <t>Ultrasound Technician</t>
  </si>
  <si>
    <t>Hot Tub Rental</t>
  </si>
  <si>
    <t>Cable Television Company</t>
  </si>
  <si>
    <t>Trucker- Mobile Home Toter</t>
  </si>
  <si>
    <t>Land Clearing</t>
  </si>
  <si>
    <t>Urgent Care (No Passenger Transport)</t>
  </si>
  <si>
    <t>Household Goods Rental &amp; Leasing</t>
  </si>
  <si>
    <t>Cake Maker</t>
  </si>
  <si>
    <t>Land Grading</t>
  </si>
  <si>
    <t>Volunteer Organization</t>
  </si>
  <si>
    <t>Imported Food Store</t>
  </si>
  <si>
    <t>Calligrapher</t>
  </si>
  <si>
    <t>Leveling</t>
  </si>
  <si>
    <t>Welfare Office</t>
  </si>
  <si>
    <t>Interior Decor Sales (Pampered Chef, etc)</t>
  </si>
  <si>
    <t>Camper Repair</t>
  </si>
  <si>
    <t>Lighting Consultant</t>
  </si>
  <si>
    <t>White Water Rafting Tour</t>
  </si>
  <si>
    <t>Jeweler</t>
  </si>
  <si>
    <t>Campgrounds</t>
  </si>
  <si>
    <t>Lighting Technician</t>
  </si>
  <si>
    <t>X-Ray Lab</t>
  </si>
  <si>
    <t>Jewelry Store</t>
  </si>
  <si>
    <t>Car Wash</t>
  </si>
  <si>
    <t>Marble Work</t>
  </si>
  <si>
    <t>Youth Center</t>
  </si>
  <si>
    <t>Junk Yard</t>
  </si>
  <si>
    <t>Care Center (Adult)</t>
  </si>
  <si>
    <t>Mason</t>
  </si>
  <si>
    <t>Liquidation Store</t>
  </si>
  <si>
    <t>Care Center (Child)</t>
  </si>
  <si>
    <t>7546</t>
  </si>
  <si>
    <t>Metal Work</t>
  </si>
  <si>
    <t>Liquor Store</t>
  </si>
  <si>
    <t>Care Center (Child/Adult)</t>
  </si>
  <si>
    <t>Mudjacking Contractor</t>
  </si>
  <si>
    <t>Lumber Supply Store</t>
  </si>
  <si>
    <t>Career Counseling</t>
  </si>
  <si>
    <t>Oil Well Service</t>
  </si>
  <si>
    <t>Machinery Rental &amp; Leasing</t>
  </si>
  <si>
    <t>Carnival Rides</t>
  </si>
  <si>
    <t>7547</t>
  </si>
  <si>
    <t>Out Of State Contractor</t>
  </si>
  <si>
    <t>Magazine Stand</t>
  </si>
  <si>
    <t>Carpet Cleaning</t>
  </si>
  <si>
    <t>Painter-House</t>
  </si>
  <si>
    <t>Mall</t>
  </si>
  <si>
    <t>Casino Operations</t>
  </si>
  <si>
    <t>Painting Contractor</t>
  </si>
  <si>
    <t>Marine Supply - Retail</t>
  </si>
  <si>
    <t>Cat Grooming</t>
  </si>
  <si>
    <t>7549</t>
  </si>
  <si>
    <t>Parking Lot Stripping</t>
  </si>
  <si>
    <t>Markets-Food</t>
  </si>
  <si>
    <t>Ceiling Cleaning</t>
  </si>
  <si>
    <t>4300</t>
  </si>
  <si>
    <t>Paving Contractor</t>
  </si>
  <si>
    <t>Mary Kay</t>
  </si>
  <si>
    <t>Cellular Services</t>
  </si>
  <si>
    <t>Pipe Fitter</t>
  </si>
  <si>
    <t>Mattress Retailer</t>
  </si>
  <si>
    <t>Cemetery</t>
  </si>
  <si>
    <t>Plastering Work</t>
  </si>
  <si>
    <t>Meat Market</t>
  </si>
  <si>
    <t>Check Cashing Services</t>
  </si>
  <si>
    <t>Plumber</t>
  </si>
  <si>
    <t>Mini Mart</t>
  </si>
  <si>
    <t>Chemist</t>
  </si>
  <si>
    <t>Plumbing Contractor</t>
  </si>
  <si>
    <t>Mobile Home Sales</t>
  </si>
  <si>
    <t>Chicken Catcher</t>
  </si>
  <si>
    <t>Pressure Washing</t>
  </si>
  <si>
    <t>Motorcycle Dealership</t>
  </si>
  <si>
    <t>Child Care Center</t>
  </si>
  <si>
    <t>9097</t>
  </si>
  <si>
    <t>Repair Services (Asphalt &amp; Concrete)</t>
  </si>
  <si>
    <t>Music Store</t>
  </si>
  <si>
    <t>Children's Camp</t>
  </si>
  <si>
    <t>Repair Services (Heating &amp; Air)</t>
  </si>
  <si>
    <t>News Stand</t>
  </si>
  <si>
    <t>Choir</t>
  </si>
  <si>
    <t>Restoration (Building)</t>
  </si>
  <si>
    <t>Novelty Store</t>
  </si>
  <si>
    <t>Circus</t>
  </si>
  <si>
    <t>Roofer</t>
  </si>
  <si>
    <t>Office Equipment/Supply Retail</t>
  </si>
  <si>
    <t>Civic Center</t>
  </si>
  <si>
    <t>Roofing Contractor</t>
  </si>
  <si>
    <t>Organic Food Store</t>
  </si>
  <si>
    <t>Civil Engineer</t>
  </si>
  <si>
    <t>Sand Blasting</t>
  </si>
  <si>
    <t>Oriental Rug Dealer</t>
  </si>
  <si>
    <t>Cleaner, Carpet</t>
  </si>
  <si>
    <t>Sandblasting Services</t>
  </si>
  <si>
    <t>Paint Store</t>
  </si>
  <si>
    <t>Cleaner, Dry Cleaning/Laundry</t>
  </si>
  <si>
    <t>Satellite Dish Installation</t>
  </si>
  <si>
    <t>Party Supply Rental &amp; Leasing</t>
  </si>
  <si>
    <t>Cleaning Service</t>
  </si>
  <si>
    <t>Security System Installation</t>
  </si>
  <si>
    <t>Party Supply Store</t>
  </si>
  <si>
    <t>Clown</t>
  </si>
  <si>
    <t>Septic Tank Installation</t>
  </si>
  <si>
    <t>Pawn Shops</t>
  </si>
  <si>
    <t>Coach</t>
  </si>
  <si>
    <t>Pet Store</t>
  </si>
  <si>
    <t>Coin Dealer</t>
  </si>
  <si>
    <t>Sewer Cleaner</t>
  </si>
  <si>
    <t>Pet Supply Store</t>
  </si>
  <si>
    <t>Coin Operated Laundry</t>
  </si>
  <si>
    <t>Sheet Metal Contractor</t>
  </si>
  <si>
    <t>Pharmaceutical Sales</t>
  </si>
  <si>
    <t>Collection Agency</t>
  </si>
  <si>
    <t>Sheet Metal Repairman</t>
  </si>
  <si>
    <t>Pharmacy</t>
  </si>
  <si>
    <t>College</t>
  </si>
  <si>
    <t>Sidewalk Installation (Private)</t>
  </si>
  <si>
    <t>Piano Sales</t>
  </si>
  <si>
    <t>Columnist</t>
  </si>
  <si>
    <t>Siding Installation</t>
  </si>
  <si>
    <t>Playground Equipment Sales</t>
  </si>
  <si>
    <t>Comedy Club</t>
  </si>
  <si>
    <t>Siding Repair</t>
  </si>
  <si>
    <t>Popcorn Stand</t>
  </si>
  <si>
    <t>Commercial Photographer</t>
  </si>
  <si>
    <t>Slab Work (Concrete/Asphalt)</t>
  </si>
  <si>
    <t>Pottery Store</t>
  </si>
  <si>
    <t>Commodity Broker</t>
  </si>
  <si>
    <t>Spot Welding</t>
  </si>
  <si>
    <t>Pottery Studio</t>
  </si>
  <si>
    <t>Computer Consultant</t>
  </si>
  <si>
    <t>Sprinkler Installation</t>
  </si>
  <si>
    <t>Produce Market</t>
  </si>
  <si>
    <t>Computer Dating Service</t>
  </si>
  <si>
    <t>Stone Work</t>
  </si>
  <si>
    <t>Produce Stand</t>
  </si>
  <si>
    <t>Computer Programmer</t>
  </si>
  <si>
    <t>Street Sweeper</t>
  </si>
  <si>
    <t>Record Store</t>
  </si>
  <si>
    <t>Computer Repair Services</t>
  </si>
  <si>
    <t>Surveyor (Construction)</t>
  </si>
  <si>
    <t>Rental &amp; Leasing (Equipment)</t>
  </si>
  <si>
    <t>Computer Training</t>
  </si>
  <si>
    <t>Tile Installation</t>
  </si>
  <si>
    <t>Roadside Food Stand</t>
  </si>
  <si>
    <t>Consultant</t>
  </si>
  <si>
    <t>Tile Repair</t>
  </si>
  <si>
    <t>RV Dealer</t>
  </si>
  <si>
    <t>Consulting Company</t>
  </si>
  <si>
    <t>Tuck Pointing Contractor</t>
  </si>
  <si>
    <t>RV Sales</t>
  </si>
  <si>
    <t>Cooking School</t>
  </si>
  <si>
    <t>Ventilation Services</t>
  </si>
  <si>
    <t>Shoe Store</t>
  </si>
  <si>
    <t>Coop Cleaner</t>
  </si>
  <si>
    <t>Wall Paper Hanger</t>
  </si>
  <si>
    <t>Shopping Center</t>
  </si>
  <si>
    <t>Copy Machine Repair</t>
  </si>
  <si>
    <t>Water Well Drilling</t>
  </si>
  <si>
    <t>Shopping Mall</t>
  </si>
  <si>
    <t>Copying Services</t>
  </si>
  <si>
    <t>Waterproofing</t>
  </si>
  <si>
    <t>Snowmobile Dealer</t>
  </si>
  <si>
    <t>Corporate Accounting</t>
  </si>
  <si>
    <t>Welder</t>
  </si>
  <si>
    <t>Souvenir Shop</t>
  </si>
  <si>
    <t>Correctional Institution</t>
  </si>
  <si>
    <t>Well Drilling (Water)</t>
  </si>
  <si>
    <t>Specialty Food Store</t>
  </si>
  <si>
    <t>Cosmetologist</t>
  </si>
  <si>
    <t>Window Installation</t>
  </si>
  <si>
    <t>Sporting Goods Store</t>
  </si>
  <si>
    <t>Country Club</t>
  </si>
  <si>
    <t>Car Rental Companies</t>
  </si>
  <si>
    <t>Window Repair (Not Auto)</t>
  </si>
  <si>
    <t>Store</t>
  </si>
  <si>
    <t>Court House</t>
  </si>
  <si>
    <t>Wood Worker</t>
  </si>
  <si>
    <t>Supermarket</t>
  </si>
  <si>
    <t>CPA</t>
  </si>
  <si>
    <t>Wrecking Crew - Demolition</t>
  </si>
  <si>
    <t>Table &amp; Chair Rental</t>
  </si>
  <si>
    <t>Crafters</t>
  </si>
  <si>
    <t>Tent Rental</t>
  </si>
  <si>
    <t>Credit Agency</t>
  </si>
  <si>
    <t>Thrift Store</t>
  </si>
  <si>
    <t>Credit Counseling Services</t>
  </si>
  <si>
    <t>5211</t>
  </si>
  <si>
    <t>Ticket Sales</t>
  </si>
  <si>
    <t>Credit Reporting Agency</t>
  </si>
  <si>
    <t>Tire Sales - Retail</t>
  </si>
  <si>
    <t>Credit Union</t>
  </si>
  <si>
    <t>Tobacco Store</t>
  </si>
  <si>
    <t>Cremation Services</t>
  </si>
  <si>
    <t>Tool Rental &amp; Leasing Company</t>
  </si>
  <si>
    <t>Crime Scene Cleanup</t>
  </si>
  <si>
    <t>Toy Store</t>
  </si>
  <si>
    <t>Custodial Work</t>
  </si>
  <si>
    <t>Trophy Shop</t>
  </si>
  <si>
    <t>Dance Company</t>
  </si>
  <si>
    <t>Tropical Fish Store</t>
  </si>
  <si>
    <t>Dance Instructor</t>
  </si>
  <si>
    <t>Truck Sales</t>
  </si>
  <si>
    <t>Dance Studio</t>
  </si>
  <si>
    <t>Escort Vehicle</t>
  </si>
  <si>
    <t>5270</t>
  </si>
  <si>
    <t>Tupperware Sales</t>
  </si>
  <si>
    <t>Dancer</t>
  </si>
  <si>
    <t>Tuxedo Rental</t>
  </si>
  <si>
    <t>Data Processor</t>
  </si>
  <si>
    <t>Used Book Store</t>
  </si>
  <si>
    <t>Dating Service</t>
  </si>
  <si>
    <t>5411</t>
  </si>
  <si>
    <t>Used Car Dealer</t>
  </si>
  <si>
    <t>Day Camps</t>
  </si>
  <si>
    <t>Used Merchandise Stores</t>
  </si>
  <si>
    <t>Daycare (Child/Adult)</t>
  </si>
  <si>
    <t>Vegetable Stand</t>
  </si>
  <si>
    <t>Debt Counseling Services</t>
  </si>
  <si>
    <t>Vendor</t>
  </si>
  <si>
    <t>Desktop Publishing</t>
  </si>
  <si>
    <t>Video Game Store</t>
  </si>
  <si>
    <t>Detective Agency</t>
  </si>
  <si>
    <t>Video Rental</t>
  </si>
  <si>
    <t>Diaper Service</t>
  </si>
  <si>
    <t>Video Sales</t>
  </si>
  <si>
    <t>Direct Mail Advertiser</t>
  </si>
  <si>
    <t>Vintage Clothing Store</t>
  </si>
  <si>
    <t>Disc Jockey</t>
  </si>
  <si>
    <t>Vitamin Store</t>
  </si>
  <si>
    <t>Disinfecting Services</t>
  </si>
  <si>
    <t>Yard Equipment Rental &amp; Leasing Company</t>
  </si>
  <si>
    <t>Diving Instructor</t>
  </si>
  <si>
    <t>Divorce Lawyer</t>
  </si>
  <si>
    <t>DJ</t>
  </si>
  <si>
    <t>Document Imaging</t>
  </si>
  <si>
    <t>Dog Daycare</t>
  </si>
  <si>
    <t>Dog Groomer</t>
  </si>
  <si>
    <t>Dog Obedience School</t>
  </si>
  <si>
    <t>Dog Pound</t>
  </si>
  <si>
    <t>Dog Sitter</t>
  </si>
  <si>
    <t>Dog Walker</t>
  </si>
  <si>
    <t>Drapery Cleaner</t>
  </si>
  <si>
    <t>Dress Maker</t>
  </si>
  <si>
    <t>Drive-In Theater</t>
  </si>
  <si>
    <t>Driving Instructor</t>
  </si>
  <si>
    <t>5521</t>
  </si>
  <si>
    <t>Driving Range</t>
  </si>
  <si>
    <t>Driving School</t>
  </si>
  <si>
    <t>Dry Cleaning</t>
  </si>
  <si>
    <t>Duplicating Services</t>
  </si>
  <si>
    <t>Educational Consultant</t>
  </si>
  <si>
    <t>Electronics Repair</t>
  </si>
  <si>
    <t>Employment Agency</t>
  </si>
  <si>
    <t>Engineer</t>
  </si>
  <si>
    <t>Engineering Services</t>
  </si>
  <si>
    <t>Engraver</t>
  </si>
  <si>
    <t>Entertainer</t>
  </si>
  <si>
    <t>Entomologist</t>
  </si>
  <si>
    <t>Equipment Repair</t>
  </si>
  <si>
    <t>5712</t>
  </si>
  <si>
    <t>Estate Planner</t>
  </si>
  <si>
    <t>Event Planner</t>
  </si>
  <si>
    <t>5810</t>
  </si>
  <si>
    <t>Executive Consultant</t>
  </si>
  <si>
    <t>Exercise Equipment Installation</t>
  </si>
  <si>
    <t>5812</t>
  </si>
  <si>
    <t>Exporter</t>
  </si>
  <si>
    <t>Exterminator</t>
  </si>
  <si>
    <t>Fashion Consultant</t>
  </si>
  <si>
    <t>Fashion Designer</t>
  </si>
  <si>
    <t>Fax Services</t>
  </si>
  <si>
    <t>Fencing Instruction (Sport)</t>
  </si>
  <si>
    <t>Film Developing</t>
  </si>
  <si>
    <t>Financial Advisor</t>
  </si>
  <si>
    <t>Financial Investor</t>
  </si>
  <si>
    <t>Financial Planner</t>
  </si>
  <si>
    <t>Financial Services</t>
  </si>
  <si>
    <t>Fingerprinting Services</t>
  </si>
  <si>
    <t>Fire Extinguisher Inspector</t>
  </si>
  <si>
    <t>Fishing Charter</t>
  </si>
  <si>
    <t>Fitness Center</t>
  </si>
  <si>
    <t>Flight School</t>
  </si>
  <si>
    <t>Forest Ranger</t>
  </si>
  <si>
    <t>Forestry Services</t>
  </si>
  <si>
    <t>Fraternal Organization</t>
  </si>
  <si>
    <t>Fumigating Services</t>
  </si>
  <si>
    <t>Funeral Director</t>
  </si>
  <si>
    <t>Funeral Home</t>
  </si>
  <si>
    <t>Furniture Cleaning (Upholstered)</t>
  </si>
  <si>
    <t>Furniture Repair</t>
  </si>
  <si>
    <t>Gambling Casino</t>
  </si>
  <si>
    <t>Game Parlor (Casinos)</t>
  </si>
  <si>
    <t>Gaming Center</t>
  </si>
  <si>
    <t>Garment Pressing</t>
  </si>
  <si>
    <t>General Maintenance</t>
  </si>
  <si>
    <t>Geologist</t>
  </si>
  <si>
    <t>Glass Blower</t>
  </si>
  <si>
    <t>Go-Kart Facility</t>
  </si>
  <si>
    <t>Golf Course</t>
  </si>
  <si>
    <t>5900</t>
  </si>
  <si>
    <t>Golf Instructor</t>
  </si>
  <si>
    <t>Gospel Group</t>
  </si>
  <si>
    <t>Gospel Singer</t>
  </si>
  <si>
    <t>Graphic Designer</t>
  </si>
  <si>
    <t>Gravel Pit</t>
  </si>
  <si>
    <t>Groomer (Pet)</t>
  </si>
  <si>
    <t>Guard Services</t>
  </si>
  <si>
    <t>Gun Range</t>
  </si>
  <si>
    <t>Gunsmith</t>
  </si>
  <si>
    <t>Gym</t>
  </si>
  <si>
    <t>Gymnasium</t>
  </si>
  <si>
    <t>Gymnastic Instructor</t>
  </si>
  <si>
    <t>Hair Design</t>
  </si>
  <si>
    <t>Hair Dresser</t>
  </si>
  <si>
    <t>Hair Removal  (Waxing)</t>
  </si>
  <si>
    <t>Hair Salon</t>
  </si>
  <si>
    <t>Hair Stylist</t>
  </si>
  <si>
    <t>Halls (Party/Reception)</t>
  </si>
  <si>
    <t>Hayride Tour</t>
  </si>
  <si>
    <t>Head Start Center</t>
  </si>
  <si>
    <t>Health Club</t>
  </si>
  <si>
    <t>Heavy Equipment Mechanic</t>
  </si>
  <si>
    <t>Holding Company</t>
  </si>
  <si>
    <t>Home Health Care</t>
  </si>
  <si>
    <t>Home Inspection Services</t>
  </si>
  <si>
    <t>Horse Training</t>
  </si>
  <si>
    <t>Horseback Riding Stable</t>
  </si>
  <si>
    <t>Hospital - Animal</t>
  </si>
  <si>
    <t>Hot Air Balloon Ride</t>
  </si>
  <si>
    <t>Hotel-No Shuttle Service Provided</t>
  </si>
  <si>
    <t>House Cleaning</t>
  </si>
  <si>
    <t>Housekeeper</t>
  </si>
  <si>
    <t>Humane Society</t>
  </si>
  <si>
    <t>Hypnotist  (Entertainment)</t>
  </si>
  <si>
    <t>Ice Skating Rink</t>
  </si>
  <si>
    <t>Importer</t>
  </si>
  <si>
    <t>Income Tax Services</t>
  </si>
  <si>
    <t>Industrial Launderer</t>
  </si>
  <si>
    <t>Information Retrieval Services</t>
  </si>
  <si>
    <t>Insect Control</t>
  </si>
  <si>
    <t>Inspector (Home)</t>
  </si>
  <si>
    <t>Instructor</t>
  </si>
  <si>
    <t>Instructor (Martial Arts)</t>
  </si>
  <si>
    <t>Instructor (Piano)</t>
  </si>
  <si>
    <t>Insurance Company</t>
  </si>
  <si>
    <t>Insurance Services</t>
  </si>
  <si>
    <t>Insurance-Agent/Broker</t>
  </si>
  <si>
    <t>Interior Decorator</t>
  </si>
  <si>
    <t>Interior Designer</t>
  </si>
  <si>
    <t>Internet Consultant</t>
  </si>
  <si>
    <t>Internet Designer</t>
  </si>
  <si>
    <t>Internet Publisher</t>
  </si>
  <si>
    <t>Interpreter</t>
  </si>
  <si>
    <t>Inventor</t>
  </si>
  <si>
    <t>Inventory Services</t>
  </si>
  <si>
    <t>Investigator</t>
  </si>
  <si>
    <t>Investment Advisor</t>
  </si>
  <si>
    <t>Investment Banker</t>
  </si>
  <si>
    <t>Investment Firm</t>
  </si>
  <si>
    <t>Invitation Printing</t>
  </si>
  <si>
    <t>Janitor</t>
  </si>
  <si>
    <t>Jewelry Appraiser</t>
  </si>
  <si>
    <t>Jewelry Repair</t>
  </si>
  <si>
    <t>Job Training Services</t>
  </si>
  <si>
    <t>Juggler</t>
  </si>
  <si>
    <t>Karaoke Services/DJ</t>
  </si>
  <si>
    <t>Kennel</t>
  </si>
  <si>
    <t>Key Duplicating Shop (Locksmith)</t>
  </si>
  <si>
    <t>Kiddie Park</t>
  </si>
  <si>
    <t>Kids Camp</t>
  </si>
  <si>
    <t>Lab</t>
  </si>
  <si>
    <t>Labor Organization</t>
  </si>
  <si>
    <t>Labor Unions</t>
  </si>
  <si>
    <t>Laboratory</t>
  </si>
  <si>
    <t>Lamination Services</t>
  </si>
  <si>
    <t>Laundromat</t>
  </si>
  <si>
    <t>Laundry Services</t>
  </si>
  <si>
    <t>Lawyer</t>
  </si>
  <si>
    <t>Learning Center</t>
  </si>
  <si>
    <t>Leasing Agent-Home</t>
  </si>
  <si>
    <t>Lecturer</t>
  </si>
  <si>
    <t>Legal Consultant</t>
  </si>
  <si>
    <t>Lending Institution</t>
  </si>
  <si>
    <t>Library</t>
  </si>
  <si>
    <t>Lie Detector Services</t>
  </si>
  <si>
    <t>Linen Supply</t>
  </si>
  <si>
    <t>Loan Company</t>
  </si>
  <si>
    <t>Locksmith</t>
  </si>
  <si>
    <t>Magician</t>
  </si>
  <si>
    <t>Maid</t>
  </si>
  <si>
    <t>Mailing Service</t>
  </si>
  <si>
    <t>Maintenance Person</t>
  </si>
  <si>
    <t>Make-Up Artist</t>
  </si>
  <si>
    <t>Management Consulting</t>
  </si>
  <si>
    <t>Managerial Firms/Services</t>
  </si>
  <si>
    <t>Manicurist</t>
  </si>
  <si>
    <t>Marina</t>
  </si>
  <si>
    <t>Marketing Analyst</t>
  </si>
  <si>
    <t>Marketing Consultant</t>
  </si>
  <si>
    <t>Marketing Representative</t>
  </si>
  <si>
    <t>Martial Arts Instructor</t>
  </si>
  <si>
    <t>Massage Therapist</t>
  </si>
  <si>
    <t>Masseur</t>
  </si>
  <si>
    <t>Masseuse</t>
  </si>
  <si>
    <t>Massotherapist</t>
  </si>
  <si>
    <t>Mausoleum</t>
  </si>
  <si>
    <t>5963</t>
  </si>
  <si>
    <t>Mechanical Engineer</t>
  </si>
  <si>
    <t>Media Consultant</t>
  </si>
  <si>
    <t>Miniature Golf Course</t>
  </si>
  <si>
    <t>Mining</t>
  </si>
  <si>
    <t>Mobile Billboard Owner</t>
  </si>
  <si>
    <t>Mobile Home Park</t>
  </si>
  <si>
    <t>5964</t>
  </si>
  <si>
    <t>Modeling Agency</t>
  </si>
  <si>
    <t>Money Transfer Services</t>
  </si>
  <si>
    <t>Mortgage Broker</t>
  </si>
  <si>
    <t>Mortgage Companies</t>
  </si>
  <si>
    <t>Motel-No Shuttle Provided</t>
  </si>
  <si>
    <t>5990</t>
  </si>
  <si>
    <t>Motion Picture Company</t>
  </si>
  <si>
    <t>Motion Picture Production</t>
  </si>
  <si>
    <t>Movie Theater</t>
  </si>
  <si>
    <t>5994</t>
  </si>
  <si>
    <t>Museum</t>
  </si>
  <si>
    <t>Music Instruction</t>
  </si>
  <si>
    <t>Musical Group</t>
  </si>
  <si>
    <t>Musician</t>
  </si>
  <si>
    <t>Nail Salon</t>
  </si>
  <si>
    <t>Nail Technician</t>
  </si>
  <si>
    <t>Nanny</t>
  </si>
  <si>
    <t>6000</t>
  </si>
  <si>
    <t>Nature Center</t>
  </si>
  <si>
    <t>Night Club</t>
  </si>
  <si>
    <t>Night Patrol</t>
  </si>
  <si>
    <t>Night Watchmen</t>
  </si>
  <si>
    <t>Notary Public</t>
  </si>
  <si>
    <t>Nurse (Visiting)</t>
  </si>
  <si>
    <t>Nursery (Child/Infant)</t>
  </si>
  <si>
    <t>Nursery School</t>
  </si>
  <si>
    <t>Obedience School (Animal)</t>
  </si>
  <si>
    <t>Observatory</t>
  </si>
  <si>
    <t>Office Building</t>
  </si>
  <si>
    <t>Office Cleaning</t>
  </si>
  <si>
    <t>Packaging Services</t>
  </si>
  <si>
    <t>Packing Services</t>
  </si>
  <si>
    <t>Paintball Services</t>
  </si>
  <si>
    <t>Painter-Artist</t>
  </si>
  <si>
    <t>Paper Shredding</t>
  </si>
  <si>
    <t>Park</t>
  </si>
  <si>
    <t>Park - Amusement</t>
  </si>
  <si>
    <t>Park - Theme</t>
  </si>
  <si>
    <t>Park - Water</t>
  </si>
  <si>
    <t>Parole Office/Officer</t>
  </si>
  <si>
    <t>Party Center</t>
  </si>
  <si>
    <t>Party Planning Services</t>
  </si>
  <si>
    <t>Patent Attorney</t>
  </si>
  <si>
    <t>Patrolmen</t>
  </si>
  <si>
    <t>Payroll Preparation</t>
  </si>
  <si>
    <t>Pedicurist</t>
  </si>
  <si>
    <t>Performance Artist</t>
  </si>
  <si>
    <t>Personal Trainer</t>
  </si>
  <si>
    <t>Personnel Agency</t>
  </si>
  <si>
    <t>Personnel Services</t>
  </si>
  <si>
    <t>Real Estate Agency</t>
  </si>
  <si>
    <t>Pest Control</t>
  </si>
  <si>
    <t>Realtor</t>
  </si>
  <si>
    <t>Pet Cemetery</t>
  </si>
  <si>
    <t>Rental &amp; Leasing (Housing/Apartments)</t>
  </si>
  <si>
    <t>Pet Groomer</t>
  </si>
  <si>
    <t>Rental Office</t>
  </si>
  <si>
    <t>Photo Finishing</t>
  </si>
  <si>
    <t>Savings &amp; Loan</t>
  </si>
  <si>
    <t>Photo Studio</t>
  </si>
  <si>
    <t>Savings Institution</t>
  </si>
  <si>
    <t>Photocopy Services</t>
  </si>
  <si>
    <t>Security Broker</t>
  </si>
  <si>
    <t>Photographer</t>
  </si>
  <si>
    <t>Security Dealer</t>
  </si>
  <si>
    <t>PI</t>
  </si>
  <si>
    <t>Security Trader</t>
  </si>
  <si>
    <t>Piano Tuning</t>
  </si>
  <si>
    <t>Security Underwriter</t>
  </si>
  <si>
    <t>Picture Framing</t>
  </si>
  <si>
    <t>Stock Broker</t>
  </si>
  <si>
    <t>Pilot</t>
  </si>
  <si>
    <t>Title Agent</t>
  </si>
  <si>
    <t>Planetarium</t>
  </si>
  <si>
    <t>Title Company</t>
  </si>
  <si>
    <t>Planner, Event</t>
  </si>
  <si>
    <t>Trust Company</t>
  </si>
  <si>
    <t>Plating</t>
  </si>
  <si>
    <t>7231</t>
  </si>
  <si>
    <t>Playground</t>
  </si>
  <si>
    <t>Politics</t>
  </si>
  <si>
    <t>Polygraph Services</t>
  </si>
  <si>
    <t>Pool Cleaner</t>
  </si>
  <si>
    <t>Pool Hall</t>
  </si>
  <si>
    <t>Pool Water Delivery</t>
  </si>
  <si>
    <t>Portrait Studios</t>
  </si>
  <si>
    <t>Preschool</t>
  </si>
  <si>
    <t>Private Investigator</t>
  </si>
  <si>
    <t>Professional Organization</t>
  </si>
  <si>
    <t>Property Maintenance</t>
  </si>
  <si>
    <t>Property Management</t>
  </si>
  <si>
    <t>Psychic</t>
  </si>
  <si>
    <t>Public Accounting</t>
  </si>
  <si>
    <t>Public Relations</t>
  </si>
  <si>
    <t>Salon, Beauty</t>
  </si>
  <si>
    <t>Quarry</t>
  </si>
  <si>
    <t>Spa</t>
  </si>
  <si>
    <t>Race Car Driver</t>
  </si>
  <si>
    <t>Stylist</t>
  </si>
  <si>
    <t>Race Track</t>
  </si>
  <si>
    <t>Tanning Salon</t>
  </si>
  <si>
    <t>Racquet Ball Club</t>
  </si>
  <si>
    <t>7261</t>
  </si>
  <si>
    <t>Radio Station</t>
  </si>
  <si>
    <t>Ranger (Forest)</t>
  </si>
  <si>
    <t>7359</t>
  </si>
  <si>
    <t>Recording Studio</t>
  </si>
  <si>
    <t>Recreation Center</t>
  </si>
  <si>
    <t>Removal (Animal)</t>
  </si>
  <si>
    <t>Rental (Video)</t>
  </si>
  <si>
    <t>Rental Property Management</t>
  </si>
  <si>
    <t>Research Organization</t>
  </si>
  <si>
    <t>Restoration (Art)</t>
  </si>
  <si>
    <t>Riding Stable</t>
  </si>
  <si>
    <t>Rock Band</t>
  </si>
  <si>
    <t>Rock Quarry</t>
  </si>
  <si>
    <t>Rug Cleaner</t>
  </si>
  <si>
    <t>RV Park</t>
  </si>
  <si>
    <t>Saddlery</t>
  </si>
  <si>
    <t>Sales Representatives</t>
  </si>
  <si>
    <t>Sanitation Services</t>
  </si>
  <si>
    <t>School</t>
  </si>
  <si>
    <t>Scouts</t>
  </si>
  <si>
    <t>Sculptor</t>
  </si>
  <si>
    <t>Seamstress</t>
  </si>
  <si>
    <t>Secretarial Services</t>
  </si>
  <si>
    <t>Security Guard</t>
  </si>
  <si>
    <t>Security Services</t>
  </si>
  <si>
    <t>Shoe Repair</t>
  </si>
  <si>
    <t>Shredding Services</t>
  </si>
  <si>
    <t>Sign Company</t>
  </si>
  <si>
    <t>Singer</t>
  </si>
  <si>
    <t>Singing Telegram</t>
  </si>
  <si>
    <t>Skateboard Park</t>
  </si>
  <si>
    <t>Skating Rink</t>
  </si>
  <si>
    <t>Ski Instructor</t>
  </si>
  <si>
    <t>Ski Resort</t>
  </si>
  <si>
    <t>Speech Pathologist</t>
  </si>
  <si>
    <t>Sports Arena</t>
  </si>
  <si>
    <t>Stables (Horse)</t>
  </si>
  <si>
    <t>Stadium</t>
  </si>
  <si>
    <t>Stage Performer</t>
  </si>
  <si>
    <t>Steam Cleaning</t>
  </si>
  <si>
    <t>Stenographer</t>
  </si>
  <si>
    <t>Storage Facility</t>
  </si>
  <si>
    <t>Surveying Services</t>
  </si>
  <si>
    <t>Sweeping Services</t>
  </si>
  <si>
    <t>Swimming Instruction</t>
  </si>
  <si>
    <t>8249</t>
  </si>
  <si>
    <t>Swimming Pool Cleaning</t>
  </si>
  <si>
    <t>System Analyst</t>
  </si>
  <si>
    <t>8300</t>
  </si>
  <si>
    <t>Tailor</t>
  </si>
  <si>
    <t>Talent Agent</t>
  </si>
  <si>
    <t>Tattoo Artist</t>
  </si>
  <si>
    <t>Tax Preparer</t>
  </si>
  <si>
    <t>Taxidermist</t>
  </si>
  <si>
    <t>Teacher</t>
  </si>
  <si>
    <t>Telemarketing Company</t>
  </si>
  <si>
    <t>Telephone Answering Service</t>
  </si>
  <si>
    <t>Television Station</t>
  </si>
  <si>
    <t>Temp Agency</t>
  </si>
  <si>
    <t>Temp Services</t>
  </si>
  <si>
    <t>Tennis Court</t>
  </si>
  <si>
    <t>Tent Repair</t>
  </si>
  <si>
    <t>Termite Control</t>
  </si>
  <si>
    <t>Theater</t>
  </si>
  <si>
    <t>Theme Park</t>
  </si>
  <si>
    <t>Tire Repair and Re-treading</t>
  </si>
  <si>
    <t>Trailer Park</t>
  </si>
  <si>
    <t>Translator</t>
  </si>
  <si>
    <t>Travel Agency</t>
  </si>
  <si>
    <t>Travel Agent</t>
  </si>
  <si>
    <t>Tutor</t>
  </si>
  <si>
    <t>Uniform Supply Services</t>
  </si>
  <si>
    <t>University</t>
  </si>
  <si>
    <t>Upholstery Cleaning</t>
  </si>
  <si>
    <t>Upholstery Repair</t>
  </si>
  <si>
    <t>Urban Development</t>
  </si>
  <si>
    <t>Vending Machine Operator</t>
  </si>
  <si>
    <t>Vending Machine Supplier</t>
  </si>
  <si>
    <t>Veterinarian</t>
  </si>
  <si>
    <t>Video Taping Services</t>
  </si>
  <si>
    <t>Visitor Center</t>
  </si>
  <si>
    <t>Vocational School</t>
  </si>
  <si>
    <t>Volunteer Fireman</t>
  </si>
  <si>
    <t>Washing Machine Repair</t>
  </si>
  <si>
    <t>Watch Repair</t>
  </si>
  <si>
    <t>Water Delivery</t>
  </si>
  <si>
    <t>Water Park</t>
  </si>
  <si>
    <t>Wedding Planner</t>
  </si>
  <si>
    <t>Weight Loss Center</t>
  </si>
  <si>
    <t>Window Cleaner</t>
  </si>
  <si>
    <t>Writer</t>
  </si>
  <si>
    <t>Yacht Charter</t>
  </si>
  <si>
    <t>Yoga Instructor</t>
  </si>
  <si>
    <t>Zoo/Zoological Garden</t>
  </si>
  <si>
    <t>8322</t>
  </si>
  <si>
    <t>8351</t>
  </si>
  <si>
    <t>8661</t>
  </si>
  <si>
    <t>8900</t>
  </si>
  <si>
    <t>8901</t>
  </si>
  <si>
    <t>8902</t>
  </si>
  <si>
    <t>9098</t>
  </si>
  <si>
    <t>9199</t>
  </si>
  <si>
    <t>Leasing and Rental Firm Companies</t>
  </si>
  <si>
    <t>N/A Unacceptable risk</t>
  </si>
  <si>
    <t>Passenger Transportation for a Fee</t>
  </si>
  <si>
    <t>Sub-Bus Type Desc</t>
  </si>
  <si>
    <t>Taxi Service</t>
  </si>
  <si>
    <t>Truck Driving Schools</t>
  </si>
  <si>
    <t>Bus Type Cd</t>
  </si>
  <si>
    <t>Bus Category</t>
  </si>
  <si>
    <t>Bus Type</t>
  </si>
  <si>
    <t>Sub-Bus Type Cd</t>
  </si>
  <si>
    <t>SIC</t>
  </si>
  <si>
    <t>Sub-BMT</t>
  </si>
  <si>
    <t>Lkup</t>
  </si>
  <si>
    <t>Desc</t>
  </si>
  <si>
    <t>Farming &amp; Livestock</t>
  </si>
  <si>
    <t>I_Farm</t>
  </si>
  <si>
    <t>0000</t>
  </si>
  <si>
    <t>Misc</t>
  </si>
  <si>
    <t>H_Serv</t>
  </si>
  <si>
    <t>0780</t>
  </si>
  <si>
    <t>Landscaping, Snowplowing &amp; Firewood</t>
  </si>
  <si>
    <t>F_Lscp</t>
  </si>
  <si>
    <t>0800</t>
  </si>
  <si>
    <t>Forestry &amp; Forestry Services-Fish,Hunt,Trapp,Game Preserves</t>
  </si>
  <si>
    <t>A_Other</t>
  </si>
  <si>
    <t>1300</t>
  </si>
  <si>
    <t>Oil And Gas Extraction</t>
  </si>
  <si>
    <t>1400</t>
  </si>
  <si>
    <t>Mining &amp; Quarrying, Excpt Fuels,Including Sand &amp; Gravel Pits</t>
  </si>
  <si>
    <t>1442</t>
  </si>
  <si>
    <t>Mining - Construction Sand and Gravel</t>
  </si>
  <si>
    <t>1521</t>
  </si>
  <si>
    <t>E_HvyCont</t>
  </si>
  <si>
    <t>1541</t>
  </si>
  <si>
    <t>1611</t>
  </si>
  <si>
    <t>1700</t>
  </si>
  <si>
    <t>D_Cont</t>
  </si>
  <si>
    <t>1710</t>
  </si>
  <si>
    <t>1711</t>
  </si>
  <si>
    <t>1721</t>
  </si>
  <si>
    <t>Painting &amp; Wallpaper Hanging</t>
  </si>
  <si>
    <t>1731</t>
  </si>
  <si>
    <t>1740</t>
  </si>
  <si>
    <t>Masonry, Plastering/Drywall, Carpenters, Floorwork (Renewals Only)</t>
  </si>
  <si>
    <t>1741</t>
  </si>
  <si>
    <t>1742</t>
  </si>
  <si>
    <t>1751</t>
  </si>
  <si>
    <t>1752</t>
  </si>
  <si>
    <t>1761</t>
  </si>
  <si>
    <t>1771</t>
  </si>
  <si>
    <t>1781</t>
  </si>
  <si>
    <t>1793</t>
  </si>
  <si>
    <t>1794</t>
  </si>
  <si>
    <t>1799</t>
  </si>
  <si>
    <t>2400</t>
  </si>
  <si>
    <t>Lumber &amp; Wood Products(Expt Furniture)-Wood Bldgs/Mble Homes</t>
  </si>
  <si>
    <t>A_Logging</t>
  </si>
  <si>
    <t>Logging, Log Transport &amp; Sawmills</t>
  </si>
  <si>
    <t>2500</t>
  </si>
  <si>
    <t>Furniture &amp; Fixture</t>
  </si>
  <si>
    <t>G_Ret</t>
  </si>
  <si>
    <t>3300</t>
  </si>
  <si>
    <t>Primary Metal Industry (Foundries,Refining), Metal Products</t>
  </si>
  <si>
    <t>3900</t>
  </si>
  <si>
    <t>Other Manufacturing Industries, If Not Above</t>
  </si>
  <si>
    <t>4111</t>
  </si>
  <si>
    <t>Limo Services</t>
  </si>
  <si>
    <t>E - For Hire Livery</t>
  </si>
  <si>
    <t>4112</t>
  </si>
  <si>
    <t>Black Car Services</t>
  </si>
  <si>
    <t>Construction-Builders &amp; General Contractors</t>
  </si>
  <si>
    <t>4003</t>
  </si>
  <si>
    <t>4119</t>
  </si>
  <si>
    <t>Non-Emergency Medical Transportation</t>
  </si>
  <si>
    <t>4121</t>
  </si>
  <si>
    <t>Taxi Services</t>
  </si>
  <si>
    <t>4122</t>
  </si>
  <si>
    <t>Airport Taxi Services</t>
  </si>
  <si>
    <t>A_DSG</t>
  </si>
  <si>
    <t>B_FHT</t>
  </si>
  <si>
    <t>Freight Forwarders Other For-Hire Trucking</t>
  </si>
  <si>
    <t>A_Coal</t>
  </si>
  <si>
    <t>4311</t>
  </si>
  <si>
    <t>United States Postal Service And Mail Delivery</t>
  </si>
  <si>
    <t>Debris Removal Garbage &amp; Trash</t>
  </si>
  <si>
    <t>A_Waste</t>
  </si>
  <si>
    <t>4002</t>
  </si>
  <si>
    <t>4955</t>
  </si>
  <si>
    <t>5000</t>
  </si>
  <si>
    <t>Wholesale Trade, Durable Goods (If Not Above)</t>
  </si>
  <si>
    <t>5010</t>
  </si>
  <si>
    <t>Wholesale Manufacturing (Renewals Only)</t>
  </si>
  <si>
    <t>5021</t>
  </si>
  <si>
    <t>Furniture And Home Furnishings</t>
  </si>
  <si>
    <t>Durable Goods</t>
  </si>
  <si>
    <t>5140</t>
  </si>
  <si>
    <t>Groceries And Packaged Foods (Exc. Fruits &amp; Veg.)</t>
  </si>
  <si>
    <t>5148</t>
  </si>
  <si>
    <t>Fruits &amp; Vegetables</t>
  </si>
  <si>
    <t>5160</t>
  </si>
  <si>
    <t>Wholesale Chemicals, Petroleum And Related Products</t>
  </si>
  <si>
    <t>5199</t>
  </si>
  <si>
    <t>Non-Durable Goods</t>
  </si>
  <si>
    <t>4001</t>
  </si>
  <si>
    <t>5399</t>
  </si>
  <si>
    <t>Retail Operations (Renewals Only)</t>
  </si>
  <si>
    <t>C_Tow</t>
  </si>
  <si>
    <t>5700</t>
  </si>
  <si>
    <t>Home Furniture, Furnishings, And Equipment Stores</t>
  </si>
  <si>
    <t>Furniture Stores</t>
  </si>
  <si>
    <t>Pizza &amp; Restaurant Delivery</t>
  </si>
  <si>
    <t>5980</t>
  </si>
  <si>
    <t>Fuel Oil Dealers</t>
  </si>
  <si>
    <t>5992</t>
  </si>
  <si>
    <t>Real Estate &amp; Insurance</t>
  </si>
  <si>
    <t>7000</t>
  </si>
  <si>
    <t>Livery (Not For-Hire)</t>
  </si>
  <si>
    <t>Construction-Special Trade Contractors</t>
  </si>
  <si>
    <t>2107</t>
  </si>
  <si>
    <t>7200</t>
  </si>
  <si>
    <t>Personal Services - Laundry, Cleaning, Beauty Shops, Etc.</t>
  </si>
  <si>
    <t>7201</t>
  </si>
  <si>
    <t>Dry Cleaners or Laundry</t>
  </si>
  <si>
    <t>7216</t>
  </si>
  <si>
    <t>7300</t>
  </si>
  <si>
    <t>Business Services (Except Pest Control), Membership Org.</t>
  </si>
  <si>
    <t>7342</t>
  </si>
  <si>
    <t>7349</t>
  </si>
  <si>
    <t>7381</t>
  </si>
  <si>
    <t>7389</t>
  </si>
  <si>
    <t>7530</t>
  </si>
  <si>
    <t>Automotive Repair</t>
  </si>
  <si>
    <t>7545</t>
  </si>
  <si>
    <t>Towing &amp; Service Stations (Renewals Only)</t>
  </si>
  <si>
    <t>7600</t>
  </si>
  <si>
    <t>Miscellaneous Repair</t>
  </si>
  <si>
    <t>7699</t>
  </si>
  <si>
    <t>8060</t>
  </si>
  <si>
    <t>Hospitals And Hospital-Owned Ambulances</t>
  </si>
  <si>
    <t>Meals on Wheels</t>
  </si>
  <si>
    <t>8352</t>
  </si>
  <si>
    <t>NA</t>
  </si>
  <si>
    <t>8361</t>
  </si>
  <si>
    <t>8800</t>
  </si>
  <si>
    <t>Private Households And Non-Business Use</t>
  </si>
  <si>
    <t>Airport &amp; Hotel Shuttle Services Passenger Transportation (not for hire)</t>
  </si>
  <si>
    <t>2103</t>
  </si>
  <si>
    <t>9000</t>
  </si>
  <si>
    <t>Public Administration</t>
  </si>
  <si>
    <t>9099</t>
  </si>
  <si>
    <t>9999</t>
  </si>
  <si>
    <t>Non Classifiable Establishment</t>
  </si>
  <si>
    <t>2105</t>
  </si>
  <si>
    <t>2114</t>
  </si>
  <si>
    <t>2101</t>
  </si>
  <si>
    <t>2113</t>
  </si>
  <si>
    <t>2115</t>
  </si>
  <si>
    <t>2109</t>
  </si>
  <si>
    <t>2112</t>
  </si>
  <si>
    <t>2106</t>
  </si>
  <si>
    <t>2110</t>
  </si>
  <si>
    <t>2117</t>
  </si>
  <si>
    <t>2102</t>
  </si>
  <si>
    <t>2111</t>
  </si>
  <si>
    <t>2108</t>
  </si>
  <si>
    <t>Trucking For-Hire</t>
  </si>
  <si>
    <t>3206</t>
  </si>
  <si>
    <t>3202</t>
  </si>
  <si>
    <t>3220</t>
  </si>
  <si>
    <t>3210</t>
  </si>
  <si>
    <t>3216</t>
  </si>
  <si>
    <t>3214</t>
  </si>
  <si>
    <t>Courier, Mail &amp; Newspaper Delivery</t>
  </si>
  <si>
    <t>2201</t>
  </si>
  <si>
    <t>3217</t>
  </si>
  <si>
    <t>3218</t>
  </si>
  <si>
    <t>3219</t>
  </si>
  <si>
    <t>3204</t>
  </si>
  <si>
    <t>3215</t>
  </si>
  <si>
    <t>3221</t>
  </si>
  <si>
    <t>3222</t>
  </si>
  <si>
    <t>Passenger Transportation (Not For Hire)</t>
  </si>
  <si>
    <t>2302</t>
  </si>
  <si>
    <t>3201</t>
  </si>
  <si>
    <t>3205</t>
  </si>
  <si>
    <t>2118</t>
  </si>
  <si>
    <t>3208</t>
  </si>
  <si>
    <t>Retail Trade Operations</t>
  </si>
  <si>
    <t>4202</t>
  </si>
  <si>
    <t>3001</t>
  </si>
  <si>
    <t>3203</t>
  </si>
  <si>
    <t>4205</t>
  </si>
  <si>
    <t>4201</t>
  </si>
  <si>
    <t>Towing Services, Gas Stations &amp; Auto Repair</t>
  </si>
  <si>
    <t>4303</t>
  </si>
  <si>
    <t>4206</t>
  </si>
  <si>
    <t>Food Services, Restaurants &amp; Pizza Delivery</t>
  </si>
  <si>
    <t>2601</t>
  </si>
  <si>
    <t>2606</t>
  </si>
  <si>
    <t>4207</t>
  </si>
  <si>
    <t>2605</t>
  </si>
  <si>
    <t>4208</t>
  </si>
  <si>
    <t>2602</t>
  </si>
  <si>
    <t>4204</t>
  </si>
  <si>
    <t>2202</t>
  </si>
  <si>
    <t>3006</t>
  </si>
  <si>
    <t>3017</t>
  </si>
  <si>
    <t>3020</t>
  </si>
  <si>
    <t>3002</t>
  </si>
  <si>
    <t>3023</t>
  </si>
  <si>
    <t>2116</t>
  </si>
  <si>
    <t>3015</t>
  </si>
  <si>
    <t>4203</t>
  </si>
  <si>
    <t>3016</t>
  </si>
  <si>
    <t>3021</t>
  </si>
  <si>
    <t>4302</t>
  </si>
  <si>
    <t>4301</t>
  </si>
  <si>
    <t>4305</t>
  </si>
  <si>
    <t>4306</t>
  </si>
  <si>
    <t>4304</t>
  </si>
  <si>
    <t>3022</t>
  </si>
  <si>
    <t>3009</t>
  </si>
  <si>
    <t>2309</t>
  </si>
  <si>
    <t>2603</t>
  </si>
  <si>
    <t>3008</t>
  </si>
  <si>
    <t>2307</t>
  </si>
  <si>
    <t>2311</t>
  </si>
  <si>
    <t>2301</t>
  </si>
  <si>
    <t>3010</t>
  </si>
  <si>
    <t>3207</t>
  </si>
  <si>
    <t>3012</t>
  </si>
  <si>
    <t>3007</t>
  </si>
  <si>
    <t>Version</t>
  </si>
  <si>
    <t>Updates</t>
  </si>
  <si>
    <t>Aug '22 - Initial Rollout
Jul '24 - Removed required fin stmt messaging if AA/HA requested from QSG and Covs tabs
Late '24/Early '25 - Zips to text format. LRs/MVRs to 90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</si>
</sst>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
  </numFmts>
  <fonts count="41">
    <font>
      <sz val="11"/>
      <color theme="1"/>
      <name val="Calibri"/>
      <family val="2"/>
      <scheme val="minor"/>
    </font>
    <font>
      <b/>
      <u/>
      <sz val="11"/>
      <color theme="1"/>
      <name val="Calibri"/>
      <family val="2"/>
      <scheme val="minor"/>
    </font>
    <font>
      <sz val="11"/>
      <color theme="1"/>
      <name val="Calibri"/>
      <family val="2"/>
      <scheme val="minor"/>
    </font>
    <font>
      <sz val="10"/>
      <name val="Tahoma"/>
      <family val="2"/>
    </font>
    <font>
      <b/>
      <u/>
      <sz val="10"/>
      <color rgb="FF000000"/>
      <name val="Arial"/>
      <family val="2"/>
    </font>
    <font>
      <sz val="8"/>
      <name val="Calibri"/>
      <family val="2"/>
      <scheme val="minor"/>
    </font>
    <font>
      <sz val="11"/>
      <name val="Calibri"/>
      <family val="2"/>
      <scheme val="minor"/>
    </font>
    <font>
      <b/>
      <sz val="12"/>
      <name val="Arial"/>
      <family val="2"/>
    </font>
    <font>
      <sz val="10"/>
      <name val="Arial"/>
      <family val="2"/>
    </font>
    <font>
      <b/>
      <sz val="10"/>
      <name val="Arial"/>
      <family val="2"/>
    </font>
    <font>
      <b/>
      <i/>
      <sz val="11"/>
      <color theme="3"/>
      <name val="Calibri"/>
      <family val="2"/>
      <scheme val="minor"/>
    </font>
    <font>
      <b/>
      <i/>
      <sz val="12"/>
      <color theme="3"/>
      <name val="Calibri"/>
      <family val="2"/>
      <scheme val="minor"/>
    </font>
    <font>
      <sz val="10"/>
      <name val="Calibri"/>
      <family val="2"/>
      <scheme val="minor"/>
    </font>
    <font>
      <b/>
      <sz val="10"/>
      <name val="Calibri"/>
      <family val="2"/>
      <scheme val="minor"/>
    </font>
    <font>
      <b/>
      <sz val="12"/>
      <name val="Calibri"/>
      <family val="2"/>
      <scheme val="minor"/>
    </font>
    <font>
      <u/>
      <sz val="11"/>
      <color theme="10"/>
      <name val="Calibri"/>
      <family val="2"/>
      <scheme val="minor"/>
    </font>
    <font>
      <sz val="11"/>
      <color rgb="FFFF0000"/>
      <name val="Calibri"/>
      <family val="2"/>
      <scheme val="minor"/>
    </font>
    <font>
      <sz val="10"/>
      <color indexed="8"/>
      <name val="Calibri"/>
      <family val="2"/>
      <scheme val="minor"/>
    </font>
    <font>
      <b/>
      <sz val="10"/>
      <color theme="0"/>
      <name val="Calibri"/>
      <family val="2"/>
      <scheme val="minor"/>
    </font>
    <font>
      <sz val="12"/>
      <color theme="0"/>
      <name val="Calibri"/>
      <family val="2"/>
      <scheme val="minor"/>
    </font>
    <font>
      <sz val="12"/>
      <color theme="1"/>
      <name val="Calibri"/>
      <family val="2"/>
      <scheme val="minor"/>
    </font>
    <font>
      <b/>
      <u/>
      <sz val="12"/>
      <color theme="0"/>
      <name val="Calibri"/>
      <family val="2"/>
      <scheme val="minor"/>
    </font>
    <font>
      <sz val="12"/>
      <name val="Calibri"/>
      <family val="2"/>
      <scheme val="minor"/>
    </font>
    <font>
      <b/>
      <sz val="12"/>
      <color theme="1"/>
      <name val="Calibri"/>
      <family val="2"/>
      <scheme val="minor"/>
    </font>
    <font>
      <i/>
      <sz val="12"/>
      <color theme="1"/>
      <name val="Calibri"/>
      <family val="2"/>
      <scheme val="minor"/>
    </font>
    <font>
      <b/>
      <sz val="12"/>
      <color rgb="FFFF0000"/>
      <name val="Calibri"/>
      <family val="2"/>
      <scheme val="minor"/>
    </font>
    <font>
      <sz val="12"/>
      <color rgb="FFFF0000"/>
      <name val="Calibri"/>
      <family val="2"/>
      <scheme val="minor"/>
    </font>
    <font>
      <b/>
      <sz val="12"/>
      <color theme="3"/>
      <name val="Calibri"/>
      <family val="2"/>
      <scheme val="minor"/>
    </font>
    <font>
      <i/>
      <sz val="12"/>
      <name val="Calibri"/>
      <family val="2"/>
      <scheme val="minor"/>
    </font>
    <font>
      <b/>
      <i/>
      <sz val="12"/>
      <color theme="1"/>
      <name val="Calibri"/>
      <family val="2"/>
      <scheme val="minor"/>
    </font>
    <font>
      <b/>
      <u/>
      <sz val="11"/>
      <color theme="0"/>
      <name val="Calibri"/>
      <family val="2"/>
      <scheme val="minor"/>
    </font>
    <font>
      <u/>
      <sz val="12"/>
      <color rgb="FF0070C0"/>
      <name val="Calibri"/>
      <family val="2"/>
      <scheme val="minor"/>
    </font>
    <font>
      <b/>
      <i/>
      <sz val="12"/>
      <color theme="5"/>
      <name val="Calibri"/>
      <family val="2"/>
      <scheme val="minor"/>
    </font>
    <font>
      <i/>
      <sz val="12"/>
      <color theme="3"/>
      <name val="Calibri"/>
      <family val="2"/>
      <scheme val="minor"/>
    </font>
    <font>
      <u/>
      <sz val="12"/>
      <color theme="10"/>
      <name val="Calibri"/>
      <family val="2"/>
      <scheme val="minor"/>
    </font>
    <font>
      <b/>
      <sz val="12"/>
      <color theme="0"/>
      <name val="Calibri"/>
      <family val="2"/>
      <scheme val="minor"/>
    </font>
    <font>
      <i/>
      <u/>
      <sz val="12"/>
      <color theme="10"/>
      <name val="Calibri"/>
      <family val="2"/>
      <scheme val="minor"/>
    </font>
    <font>
      <b/>
      <sz val="12"/>
      <color theme="5"/>
      <name val="Calibri"/>
      <family val="2"/>
      <scheme val="minor"/>
    </font>
    <font>
      <sz val="10"/>
      <color theme="1"/>
      <name val="Calibri"/>
      <family val="2"/>
      <scheme val="minor"/>
    </font>
    <font>
      <b/>
      <sz val="9"/>
      <color indexed="81"/>
      <name val="Tahoma"/>
      <family val="2"/>
    </font>
    <font>
      <b/>
      <i/>
      <u/>
      <sz val="12"/>
      <color theme="10"/>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3"/>
        <bgColor indexed="64"/>
      </patternFill>
    </fill>
    <fill>
      <patternFill patternType="solid">
        <fgColor rgb="FFFFFF00"/>
        <bgColor indexed="64"/>
      </patternFill>
    </fill>
    <fill>
      <patternFill patternType="solid">
        <fgColor theme="4" tint="0.79995117038483843"/>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rgb="FFC00000"/>
        <bgColor indexed="64"/>
      </patternFill>
    </fill>
    <fill>
      <patternFill patternType="gray125">
        <bgColor theme="0" tint="-0.14996795556505021"/>
      </patternFill>
    </fill>
    <fill>
      <patternFill patternType="solid">
        <fgColor theme="4" tint="0.79992065187536243"/>
        <bgColor indexed="64"/>
      </patternFill>
    </fill>
    <fill>
      <patternFill patternType="solid">
        <fgColor theme="3" tint="0.79995117038483843"/>
        <bgColor indexed="64"/>
      </patternFill>
    </fill>
    <fill>
      <patternFill patternType="solid">
        <fgColor theme="3" tint="0.79998168889431442"/>
        <bgColor indexed="64"/>
      </patternFill>
    </fill>
    <fill>
      <patternFill patternType="solid">
        <fgColor rgb="FF003865"/>
        <bgColor indexed="64"/>
      </patternFill>
    </fill>
    <fill>
      <patternFill patternType="solid">
        <fgColor rgb="FFF4F4ED"/>
        <bgColor indexed="64"/>
      </patternFill>
    </fill>
    <fill>
      <patternFill patternType="solid">
        <fgColor rgb="FFE1F4FD"/>
        <bgColor indexed="64"/>
      </patternFill>
    </fill>
    <fill>
      <patternFill patternType="solid">
        <fgColor theme="3" tint="0.79992065187536243"/>
        <bgColor indexed="64"/>
      </patternFill>
    </fill>
    <fill>
      <patternFill patternType="solid">
        <fgColor theme="0" tint="-0.14999847407452621"/>
        <bgColor indexed="64"/>
      </patternFill>
    </fill>
    <fill>
      <patternFill patternType="gray125">
        <bgColor theme="0" tint="-0.14999847407452621"/>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indexed="64"/>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auto="1"/>
      </right>
      <top/>
      <bottom/>
      <diagonal/>
    </border>
    <border>
      <left style="medium">
        <color indexed="64"/>
      </left>
      <right style="thin">
        <color indexed="64"/>
      </right>
      <top style="thin">
        <color auto="1"/>
      </top>
      <bottom style="thin">
        <color auto="1"/>
      </bottom>
      <diagonal/>
    </border>
    <border>
      <left/>
      <right style="thin">
        <color indexed="64"/>
      </right>
      <top style="thin">
        <color indexed="64"/>
      </top>
      <bottom/>
      <diagonal/>
    </border>
    <border>
      <left/>
      <right/>
      <top style="thin">
        <color auto="1"/>
      </top>
      <bottom/>
      <diagonal/>
    </border>
    <border>
      <left style="thin">
        <color auto="1"/>
      </left>
      <right style="medium">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auto="1"/>
      </left>
      <right/>
      <top style="double">
        <color indexed="64"/>
      </top>
      <bottom style="thin">
        <color indexed="64"/>
      </bottom>
      <diagonal/>
    </border>
    <border>
      <left/>
      <right style="thin">
        <color auto="1"/>
      </right>
      <top style="double">
        <color indexed="64"/>
      </top>
      <bottom style="thin">
        <color auto="1"/>
      </bottom>
      <diagonal/>
    </border>
    <border>
      <left/>
      <right/>
      <top style="medium">
        <color indexed="64"/>
      </top>
      <bottom style="thin">
        <color indexed="64"/>
      </bottom>
      <diagonal/>
    </border>
    <border>
      <left style="medium">
        <color indexed="64"/>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style="thin">
        <color auto="1"/>
      </top>
      <bottom style="medium">
        <color indexed="64"/>
      </bottom>
      <diagonal/>
    </border>
    <border>
      <left style="thin">
        <color rgb="FFFF0000"/>
      </left>
      <right style="thin">
        <color rgb="FFFF0000"/>
      </right>
      <top style="thin">
        <color rgb="FFFF0000"/>
      </top>
      <bottom style="thin">
        <color rgb="FFFF0000"/>
      </bottom>
      <diagonal/>
    </border>
  </borders>
  <cellStyleXfs count="7">
    <xf numFmtId="0" fontId="0" fillId="0" borderId="0"/>
    <xf numFmtId="44" fontId="2" fillId="0" borderId="0" applyFont="0" applyFill="0" applyBorder="0" applyAlignment="0" applyProtection="0"/>
    <xf numFmtId="0" fontId="3" fillId="0" borderId="0"/>
    <xf numFmtId="0" fontId="8" fillId="0" borderId="0" applyNumberFormat="0" applyFill="0" applyBorder="0" applyAlignment="0" applyProtection="0"/>
    <xf numFmtId="43" fontId="2" fillId="0" borderId="0" applyFont="0" applyFill="0" applyBorder="0" applyAlignment="0" applyProtection="0"/>
    <xf numFmtId="0" fontId="15" fillId="0" borderId="0" applyNumberFormat="0" applyFill="0" applyBorder="0" applyAlignment="0" applyProtection="0"/>
    <xf numFmtId="9" fontId="2" fillId="0" borderId="0" applyFont="0" applyFill="0" applyBorder="0" applyAlignment="0" applyProtection="0"/>
  </cellStyleXfs>
  <cellXfs count="452">
    <xf numFmtId="0" fontId="0" fillId="0" borderId="0" xfId="0"/>
    <xf numFmtId="0" fontId="20" fillId="0" borderId="0" xfId="0" applyFont="1"/>
    <xf numFmtId="0" fontId="20" fillId="2" borderId="13" xfId="0" applyFont="1" applyFill="1" applyBorder="1"/>
    <xf numFmtId="0" fontId="20" fillId="2" borderId="14" xfId="0" applyFont="1" applyFill="1" applyBorder="1"/>
    <xf numFmtId="0" fontId="33" fillId="2" borderId="14" xfId="0" applyFont="1" applyFill="1" applyBorder="1" applyAlignment="1">
      <alignment horizontal="right"/>
    </xf>
    <xf numFmtId="0" fontId="20" fillId="2" borderId="16" xfId="0" applyFont="1" applyFill="1" applyBorder="1"/>
    <xf numFmtId="0" fontId="20" fillId="2" borderId="15" xfId="0" applyFont="1" applyFill="1" applyBorder="1"/>
    <xf numFmtId="0" fontId="29" fillId="2" borderId="0" xfId="0" applyFont="1" applyFill="1"/>
    <xf numFmtId="0" fontId="20" fillId="2" borderId="0" xfId="0" applyFont="1" applyFill="1"/>
    <xf numFmtId="0" fontId="33" fillId="2" borderId="0" xfId="0" applyFont="1" applyFill="1" applyAlignment="1">
      <alignment horizontal="right"/>
    </xf>
    <xf numFmtId="0" fontId="20" fillId="2" borderId="17" xfId="0" applyFont="1" applyFill="1" applyBorder="1"/>
    <xf numFmtId="0" fontId="14" fillId="2" borderId="17" xfId="3" applyFont="1" applyFill="1" applyBorder="1" applyProtection="1"/>
    <xf numFmtId="0" fontId="22" fillId="4" borderId="1" xfId="0" applyFont="1" applyFill="1" applyBorder="1" applyAlignment="1">
      <alignment horizontal="center"/>
    </xf>
    <xf numFmtId="0" fontId="20" fillId="2" borderId="0" xfId="0" applyFont="1" applyFill="1" applyAlignment="1">
      <alignment horizontal="left"/>
    </xf>
    <xf numFmtId="0" fontId="20" fillId="2" borderId="20" xfId="0" applyFont="1" applyFill="1" applyBorder="1"/>
    <xf numFmtId="0" fontId="20" fillId="2" borderId="18" xfId="0" applyFont="1" applyFill="1" applyBorder="1"/>
    <xf numFmtId="0" fontId="22" fillId="2" borderId="19" xfId="3" applyFont="1" applyFill="1" applyBorder="1" applyProtection="1"/>
    <xf numFmtId="0" fontId="32" fillId="2" borderId="13" xfId="0" applyFont="1" applyFill="1" applyBorder="1"/>
    <xf numFmtId="0" fontId="26" fillId="2" borderId="14" xfId="0" applyFont="1" applyFill="1" applyBorder="1"/>
    <xf numFmtId="0" fontId="23" fillId="2" borderId="0" xfId="0" applyFont="1" applyFill="1" applyAlignment="1">
      <alignment horizontal="right"/>
    </xf>
    <xf numFmtId="0" fontId="26" fillId="2" borderId="0" xfId="0" applyFont="1" applyFill="1"/>
    <xf numFmtId="0" fontId="22" fillId="2" borderId="0" xfId="0" applyFont="1" applyFill="1" applyAlignment="1">
      <alignment horizontal="center" vertical="center"/>
    </xf>
    <xf numFmtId="0" fontId="22" fillId="2" borderId="15" xfId="3" applyFont="1" applyFill="1" applyBorder="1" applyProtection="1"/>
    <xf numFmtId="0" fontId="22" fillId="2" borderId="0" xfId="3" applyFont="1" applyFill="1" applyBorder="1" applyProtection="1"/>
    <xf numFmtId="0" fontId="14" fillId="2" borderId="17" xfId="0" applyFont="1" applyFill="1" applyBorder="1" applyAlignment="1">
      <alignment horizontal="left" vertical="center" wrapText="1"/>
    </xf>
    <xf numFmtId="0" fontId="22" fillId="2" borderId="17" xfId="3" applyFont="1" applyFill="1" applyBorder="1" applyAlignment="1" applyProtection="1">
      <alignment horizontal="left" vertical="center" wrapText="1"/>
    </xf>
    <xf numFmtId="0" fontId="25" fillId="2" borderId="17" xfId="3" applyFont="1" applyFill="1" applyBorder="1" applyAlignment="1" applyProtection="1">
      <alignment horizontal="left"/>
    </xf>
    <xf numFmtId="0" fontId="28" fillId="2" borderId="0" xfId="3" applyFont="1" applyFill="1" applyBorder="1" applyProtection="1"/>
    <xf numFmtId="1" fontId="22" fillId="2" borderId="0" xfId="4" applyNumberFormat="1" applyFont="1" applyFill="1" applyBorder="1" applyAlignment="1" applyProtection="1">
      <alignment horizontal="center" wrapText="1"/>
    </xf>
    <xf numFmtId="0" fontId="29" fillId="2" borderId="0" xfId="0" applyFont="1" applyFill="1" applyAlignment="1">
      <alignment horizontal="left"/>
    </xf>
    <xf numFmtId="0" fontId="22" fillId="2" borderId="0" xfId="0" applyFont="1" applyFill="1" applyAlignment="1">
      <alignment horizontal="center" vertical="center" wrapText="1"/>
    </xf>
    <xf numFmtId="0" fontId="28" fillId="2" borderId="0" xfId="3" applyFont="1" applyFill="1" applyBorder="1" applyAlignment="1" applyProtection="1"/>
    <xf numFmtId="0" fontId="14" fillId="2" borderId="16" xfId="3" applyFont="1" applyFill="1" applyBorder="1" applyProtection="1"/>
    <xf numFmtId="0" fontId="19" fillId="2" borderId="9" xfId="0" applyFont="1" applyFill="1" applyBorder="1" applyAlignment="1">
      <alignment vertical="center" wrapText="1"/>
    </xf>
    <xf numFmtId="0" fontId="20" fillId="2" borderId="0" xfId="0" applyFont="1" applyFill="1" applyAlignment="1">
      <alignment horizontal="center"/>
    </xf>
    <xf numFmtId="0" fontId="22" fillId="2" borderId="20" xfId="3" applyFont="1" applyFill="1" applyBorder="1" applyProtection="1"/>
    <xf numFmtId="0" fontId="24" fillId="2" borderId="18" xfId="0" applyFont="1" applyFill="1" applyBorder="1"/>
    <xf numFmtId="0" fontId="14" fillId="2" borderId="19" xfId="3" applyFont="1" applyFill="1" applyBorder="1" applyProtection="1"/>
    <xf numFmtId="0" fontId="15" fillId="2" borderId="32" xfId="5" applyFill="1" applyBorder="1" applyAlignment="1" applyProtection="1"/>
    <xf numFmtId="0" fontId="15" fillId="2" borderId="14" xfId="5" applyFill="1" applyBorder="1" applyAlignment="1" applyProtection="1"/>
    <xf numFmtId="0" fontId="32" fillId="2" borderId="14" xfId="0" applyFont="1" applyFill="1" applyBorder="1"/>
    <xf numFmtId="0" fontId="27" fillId="2" borderId="0" xfId="0" applyFont="1" applyFill="1" applyAlignment="1">
      <alignment horizontal="right"/>
    </xf>
    <xf numFmtId="0" fontId="15" fillId="0" borderId="32" xfId="5" applyFill="1" applyBorder="1" applyAlignment="1" applyProtection="1"/>
    <xf numFmtId="0" fontId="0" fillId="2" borderId="14" xfId="0" applyFill="1" applyBorder="1"/>
    <xf numFmtId="0" fontId="19" fillId="2" borderId="0" xfId="0" applyFont="1" applyFill="1" applyAlignment="1">
      <alignment horizontal="center"/>
    </xf>
    <xf numFmtId="0" fontId="25" fillId="2" borderId="0" xfId="0" applyFont="1" applyFill="1" applyAlignment="1">
      <alignment horizontal="right"/>
    </xf>
    <xf numFmtId="0" fontId="9" fillId="2" borderId="16" xfId="3" applyFont="1" applyFill="1" applyBorder="1" applyProtection="1"/>
    <xf numFmtId="0" fontId="32" fillId="2" borderId="15" xfId="0" applyFont="1" applyFill="1" applyBorder="1"/>
    <xf numFmtId="0" fontId="0" fillId="2" borderId="0" xfId="0" applyFill="1"/>
    <xf numFmtId="0" fontId="9" fillId="2" borderId="17" xfId="3" applyFont="1" applyFill="1" applyBorder="1" applyProtection="1"/>
    <xf numFmtId="0" fontId="0" fillId="2" borderId="15" xfId="0" applyFill="1" applyBorder="1"/>
    <xf numFmtId="0" fontId="10" fillId="2" borderId="0" xfId="0" applyFont="1" applyFill="1"/>
    <xf numFmtId="0" fontId="8" fillId="2" borderId="15" xfId="3" applyFill="1" applyBorder="1" applyProtection="1"/>
    <xf numFmtId="0" fontId="0" fillId="2" borderId="20" xfId="0" applyFill="1" applyBorder="1"/>
    <xf numFmtId="0" fontId="0" fillId="2" borderId="18" xfId="0" applyFill="1" applyBorder="1"/>
    <xf numFmtId="0" fontId="8" fillId="2" borderId="19" xfId="3" applyFill="1" applyBorder="1" applyProtection="1"/>
    <xf numFmtId="0" fontId="11" fillId="2" borderId="0" xfId="0" applyFont="1" applyFill="1"/>
    <xf numFmtId="0" fontId="20" fillId="2" borderId="0" xfId="0" applyFont="1" applyFill="1" applyAlignment="1">
      <alignment vertical="center"/>
    </xf>
    <xf numFmtId="0" fontId="1" fillId="8" borderId="1" xfId="0" applyFont="1" applyFill="1" applyBorder="1" applyAlignment="1">
      <alignment horizontal="left"/>
    </xf>
    <xf numFmtId="0" fontId="1" fillId="8" borderId="1" xfId="0" applyFont="1" applyFill="1" applyBorder="1" applyAlignment="1">
      <alignment horizontal="center"/>
    </xf>
    <xf numFmtId="0" fontId="0" fillId="0" borderId="9" xfId="0" applyBorder="1" applyAlignment="1">
      <alignment horizontal="center"/>
    </xf>
    <xf numFmtId="0" fontId="1" fillId="4" borderId="4" xfId="0" applyFont="1" applyFill="1" applyBorder="1" applyAlignment="1">
      <alignment horizontal="center"/>
    </xf>
    <xf numFmtId="0" fontId="1" fillId="4" borderId="1" xfId="0" applyFont="1" applyFill="1" applyBorder="1" applyAlignment="1">
      <alignment horizontal="center"/>
    </xf>
    <xf numFmtId="0" fontId="4" fillId="8" borderId="1" xfId="0" applyFont="1" applyFill="1" applyBorder="1" applyAlignment="1">
      <alignment horizontal="center" vertical="center"/>
    </xf>
    <xf numFmtId="0" fontId="1" fillId="8" borderId="4" xfId="0" applyFont="1" applyFill="1" applyBorder="1" applyAlignment="1">
      <alignment horizontal="center"/>
    </xf>
    <xf numFmtId="0" fontId="1" fillId="8" borderId="7" xfId="0" applyFont="1" applyFill="1" applyBorder="1" applyAlignment="1">
      <alignment horizontal="center"/>
    </xf>
    <xf numFmtId="0" fontId="0" fillId="0" borderId="0" xfId="0" applyAlignment="1">
      <alignment horizontal="center"/>
    </xf>
    <xf numFmtId="0" fontId="4" fillId="8" borderId="7" xfId="0" applyFont="1" applyFill="1" applyBorder="1" applyAlignment="1">
      <alignment horizontal="center" vertical="center"/>
    </xf>
    <xf numFmtId="0" fontId="4" fillId="8" borderId="7" xfId="0" applyFont="1" applyFill="1" applyBorder="1" applyAlignment="1">
      <alignment horizontal="left" vertical="center"/>
    </xf>
    <xf numFmtId="0" fontId="4" fillId="8" borderId="4" xfId="0" applyFont="1" applyFill="1" applyBorder="1" applyAlignment="1">
      <alignment horizontal="center" vertical="center"/>
    </xf>
    <xf numFmtId="0" fontId="0" fillId="0" borderId="2" xfId="0" applyBorder="1" applyAlignment="1">
      <alignment horizontal="center"/>
    </xf>
    <xf numFmtId="0" fontId="0" fillId="0" borderId="21" xfId="0" applyBorder="1" applyAlignment="1">
      <alignment horizontal="center"/>
    </xf>
    <xf numFmtId="0" fontId="6" fillId="0" borderId="21" xfId="0" applyFont="1" applyBorder="1"/>
    <xf numFmtId="0" fontId="6" fillId="0" borderId="11" xfId="0" applyFont="1" applyBorder="1"/>
    <xf numFmtId="0" fontId="6" fillId="0" borderId="21" xfId="0" applyFont="1" applyBorder="1" applyAlignment="1">
      <alignment horizontal="center"/>
    </xf>
    <xf numFmtId="0" fontId="0" fillId="0" borderId="11" xfId="0" applyBorder="1"/>
    <xf numFmtId="0" fontId="0" fillId="0" borderId="26" xfId="0" applyBorder="1" applyAlignment="1">
      <alignment horizontal="center"/>
    </xf>
    <xf numFmtId="0" fontId="0" fillId="0" borderId="25" xfId="0" applyBorder="1" applyAlignment="1">
      <alignment horizontal="left"/>
    </xf>
    <xf numFmtId="0" fontId="6" fillId="0" borderId="11" xfId="0" applyFont="1" applyBorder="1" applyAlignment="1">
      <alignment horizontal="center"/>
    </xf>
    <xf numFmtId="49" fontId="12" fillId="0" borderId="9" xfId="2" applyNumberFormat="1" applyFont="1" applyBorder="1"/>
    <xf numFmtId="49" fontId="12" fillId="0" borderId="5" xfId="2" applyNumberFormat="1" applyFont="1" applyBorder="1"/>
    <xf numFmtId="0" fontId="0" fillId="0" borderId="5" xfId="0" applyBorder="1" applyAlignment="1">
      <alignment horizontal="center"/>
    </xf>
    <xf numFmtId="0" fontId="12" fillId="0" borderId="5" xfId="2" applyFont="1" applyBorder="1"/>
    <xf numFmtId="0" fontId="0" fillId="0" borderId="2" xfId="0" applyBorder="1" applyAlignment="1">
      <alignment horizontal="left"/>
    </xf>
    <xf numFmtId="0" fontId="6" fillId="0" borderId="2" xfId="0" applyFont="1" applyBorder="1" applyAlignment="1">
      <alignment horizontal="center"/>
    </xf>
    <xf numFmtId="0" fontId="6" fillId="0" borderId="9" xfId="0" applyFont="1" applyBorder="1" applyAlignment="1">
      <alignment horizontal="center"/>
    </xf>
    <xf numFmtId="49" fontId="12" fillId="0" borderId="2" xfId="2" applyNumberFormat="1" applyFont="1" applyBorder="1" applyAlignment="1">
      <alignment horizontal="center"/>
    </xf>
    <xf numFmtId="49" fontId="12" fillId="0" borderId="3" xfId="2" applyNumberFormat="1" applyFont="1" applyBorder="1" applyAlignment="1">
      <alignment horizontal="center"/>
    </xf>
    <xf numFmtId="0" fontId="0" fillId="0" borderId="9" xfId="0" applyBorder="1"/>
    <xf numFmtId="0" fontId="0" fillId="0" borderId="5" xfId="0" applyBorder="1" applyAlignment="1">
      <alignment horizontal="left"/>
    </xf>
    <xf numFmtId="0" fontId="0" fillId="0" borderId="2" xfId="0" applyBorder="1" applyAlignment="1">
      <alignment horizontal="right"/>
    </xf>
    <xf numFmtId="0" fontId="0" fillId="0" borderId="2" xfId="0" applyBorder="1"/>
    <xf numFmtId="49" fontId="12" fillId="0" borderId="9" xfId="2" applyNumberFormat="1" applyFont="1" applyBorder="1" applyAlignment="1">
      <alignment horizontal="center"/>
    </xf>
    <xf numFmtId="49" fontId="12" fillId="0" borderId="5" xfId="2" applyNumberFormat="1" applyFont="1" applyBorder="1" applyAlignment="1">
      <alignment horizontal="center"/>
    </xf>
    <xf numFmtId="0" fontId="12" fillId="0" borderId="9" xfId="2"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0" fillId="0" borderId="6" xfId="0" applyBorder="1" applyAlignment="1">
      <alignment horizontal="center"/>
    </xf>
    <xf numFmtId="0" fontId="6" fillId="0" borderId="3" xfId="0" applyFont="1" applyBorder="1" applyAlignment="1">
      <alignment horizontal="center"/>
    </xf>
    <xf numFmtId="49" fontId="12" fillId="0" borderId="10" xfId="2" applyNumberFormat="1" applyFont="1" applyBorder="1" applyAlignment="1">
      <alignment horizontal="center"/>
    </xf>
    <xf numFmtId="0" fontId="0" fillId="0" borderId="26" xfId="0" applyBorder="1"/>
    <xf numFmtId="0" fontId="0" fillId="0" borderId="25" xfId="0" applyBorder="1"/>
    <xf numFmtId="0" fontId="6" fillId="0" borderId="10" xfId="0" applyFont="1" applyBorder="1" applyAlignment="1">
      <alignment horizontal="center"/>
    </xf>
    <xf numFmtId="0" fontId="0" fillId="0" borderId="10" xfId="0" applyBorder="1"/>
    <xf numFmtId="0" fontId="0" fillId="0" borderId="6" xfId="0" applyBorder="1" applyAlignment="1">
      <alignment horizontal="left"/>
    </xf>
    <xf numFmtId="0" fontId="16" fillId="0" borderId="0" xfId="0" applyFont="1"/>
    <xf numFmtId="0" fontId="16" fillId="0" borderId="0" xfId="0" applyFont="1" applyAlignment="1">
      <alignment horizontal="center"/>
    </xf>
    <xf numFmtId="0" fontId="0" fillId="0" borderId="1" xfId="0" applyBorder="1" applyAlignment="1">
      <alignment horizontal="right"/>
    </xf>
    <xf numFmtId="0" fontId="0" fillId="0" borderId="5" xfId="0" applyBorder="1"/>
    <xf numFmtId="49" fontId="12" fillId="0" borderId="6" xfId="2" applyNumberFormat="1" applyFont="1" applyBorder="1" applyAlignment="1">
      <alignment horizontal="center"/>
    </xf>
    <xf numFmtId="0" fontId="0" fillId="0" borderId="3" xfId="0" applyBorder="1" applyAlignment="1">
      <alignment horizontal="right"/>
    </xf>
    <xf numFmtId="0" fontId="0" fillId="0" borderId="12" xfId="0" applyBorder="1"/>
    <xf numFmtId="0" fontId="0" fillId="0" borderId="6" xfId="0" applyBorder="1"/>
    <xf numFmtId="0" fontId="6" fillId="0" borderId="2" xfId="0" applyFont="1" applyBorder="1"/>
    <xf numFmtId="0" fontId="0" fillId="0" borderId="0" xfId="0" applyAlignment="1">
      <alignment horizontal="right"/>
    </xf>
    <xf numFmtId="0" fontId="0" fillId="0" borderId="0" xfId="0" quotePrefix="1" applyAlignment="1">
      <alignment horizontal="left"/>
    </xf>
    <xf numFmtId="0" fontId="0" fillId="0" borderId="0" xfId="0" applyAlignment="1">
      <alignment horizontal="left"/>
    </xf>
    <xf numFmtId="0" fontId="0" fillId="0" borderId="3" xfId="0" applyBorder="1" applyAlignment="1">
      <alignment horizontal="left"/>
    </xf>
    <xf numFmtId="49" fontId="12" fillId="0" borderId="0" xfId="2" applyNumberFormat="1" applyFont="1" applyAlignment="1">
      <alignment horizontal="center"/>
    </xf>
    <xf numFmtId="49" fontId="12" fillId="0" borderId="21" xfId="2" applyNumberFormat="1" applyFont="1" applyBorder="1" applyAlignment="1">
      <alignment horizontal="center"/>
    </xf>
    <xf numFmtId="49" fontId="12" fillId="0" borderId="11" xfId="2" applyNumberFormat="1" applyFont="1" applyBorder="1" applyAlignment="1">
      <alignment horizontal="center"/>
    </xf>
    <xf numFmtId="0" fontId="12" fillId="0" borderId="2" xfId="2" applyFont="1" applyBorder="1" applyAlignment="1">
      <alignment horizontal="center"/>
    </xf>
    <xf numFmtId="49" fontId="12" fillId="0" borderId="10" xfId="2" applyNumberFormat="1" applyFont="1" applyBorder="1"/>
    <xf numFmtId="49" fontId="12" fillId="0" borderId="6" xfId="2" applyNumberFormat="1" applyFont="1" applyBorder="1"/>
    <xf numFmtId="49" fontId="12" fillId="0" borderId="0" xfId="2" applyNumberFormat="1" applyFont="1"/>
    <xf numFmtId="0" fontId="12" fillId="0" borderId="0" xfId="2" applyFont="1"/>
    <xf numFmtId="0" fontId="12" fillId="0" borderId="9" xfId="2" applyFont="1" applyBorder="1"/>
    <xf numFmtId="49" fontId="12" fillId="0" borderId="0" xfId="2" applyNumberFormat="1" applyFont="1" applyAlignment="1">
      <alignment horizontal="left"/>
    </xf>
    <xf numFmtId="49" fontId="12" fillId="0" borderId="9" xfId="2" applyNumberFormat="1" applyFont="1" applyBorder="1" applyAlignment="1">
      <alignment horizontal="left"/>
    </xf>
    <xf numFmtId="0" fontId="12" fillId="0" borderId="0" xfId="2" applyFont="1" applyAlignment="1">
      <alignment horizontal="left"/>
    </xf>
    <xf numFmtId="0" fontId="12" fillId="0" borderId="9" xfId="2" applyFont="1" applyBorder="1" applyAlignment="1">
      <alignment horizontal="left"/>
    </xf>
    <xf numFmtId="0" fontId="13" fillId="6" borderId="0" xfId="2" applyFont="1" applyFill="1" applyAlignment="1">
      <alignment horizontal="left"/>
    </xf>
    <xf numFmtId="0" fontId="13" fillId="6" borderId="9" xfId="2" applyFont="1" applyFill="1" applyBorder="1" applyAlignment="1">
      <alignment horizontal="left"/>
    </xf>
    <xf numFmtId="0" fontId="18" fillId="9" borderId="5" xfId="2" applyFont="1" applyFill="1" applyBorder="1" applyAlignment="1">
      <alignment horizontal="left"/>
    </xf>
    <xf numFmtId="0" fontId="12" fillId="0" borderId="6" xfId="2" applyFont="1" applyBorder="1"/>
    <xf numFmtId="0" fontId="18" fillId="9" borderId="22" xfId="2" applyFont="1" applyFill="1" applyBorder="1" applyAlignment="1">
      <alignment horizontal="left"/>
    </xf>
    <xf numFmtId="0" fontId="13" fillId="6" borderId="14" xfId="2" applyFont="1" applyFill="1" applyBorder="1" applyAlignment="1">
      <alignment horizontal="left"/>
    </xf>
    <xf numFmtId="0" fontId="13" fillId="6" borderId="16" xfId="2" applyFont="1" applyFill="1" applyBorder="1" applyAlignment="1">
      <alignment horizontal="left"/>
    </xf>
    <xf numFmtId="0" fontId="18" fillId="9" borderId="14" xfId="2" applyFont="1" applyFill="1" applyBorder="1" applyAlignment="1">
      <alignment horizontal="left"/>
    </xf>
    <xf numFmtId="0" fontId="18" fillId="9" borderId="16" xfId="2" applyFont="1" applyFill="1" applyBorder="1" applyAlignment="1">
      <alignment horizontal="left"/>
    </xf>
    <xf numFmtId="0" fontId="18" fillId="9" borderId="22" xfId="2" applyFont="1" applyFill="1" applyBorder="1" applyAlignment="1">
      <alignment horizontal="left" vertical="top"/>
    </xf>
    <xf numFmtId="0" fontId="18" fillId="9" borderId="14" xfId="2" applyFont="1" applyFill="1" applyBorder="1" applyAlignment="1">
      <alignment horizontal="left" vertical="top"/>
    </xf>
    <xf numFmtId="0" fontId="18" fillId="9" borderId="16" xfId="2" applyFont="1" applyFill="1" applyBorder="1" applyAlignment="1">
      <alignment horizontal="left" vertical="top"/>
    </xf>
    <xf numFmtId="0" fontId="12" fillId="4" borderId="23" xfId="2" applyFont="1" applyFill="1" applyBorder="1" applyAlignment="1">
      <alignment horizontal="center"/>
    </xf>
    <xf numFmtId="49" fontId="12" fillId="0" borderId="17" xfId="2" applyNumberFormat="1" applyFont="1" applyBorder="1"/>
    <xf numFmtId="49" fontId="12" fillId="4" borderId="23" xfId="2" applyNumberFormat="1" applyFont="1" applyFill="1" applyBorder="1" applyAlignment="1">
      <alignment horizontal="center"/>
    </xf>
    <xf numFmtId="0" fontId="12" fillId="0" borderId="17" xfId="2" applyFont="1" applyBorder="1"/>
    <xf numFmtId="0" fontId="12" fillId="4" borderId="23" xfId="2" applyFont="1" applyFill="1" applyBorder="1"/>
    <xf numFmtId="0" fontId="17" fillId="0" borderId="0" xfId="2" applyFont="1" applyAlignment="1">
      <alignment horizontal="center" vertical="top"/>
    </xf>
    <xf numFmtId="0" fontId="17" fillId="0" borderId="0" xfId="2" applyFont="1" applyAlignment="1">
      <alignment vertical="top"/>
    </xf>
    <xf numFmtId="0" fontId="17" fillId="0" borderId="17" xfId="2" applyFont="1" applyBorder="1" applyAlignment="1">
      <alignment vertical="top"/>
    </xf>
    <xf numFmtId="0" fontId="17" fillId="0" borderId="0" xfId="2" quotePrefix="1" applyFont="1" applyAlignment="1">
      <alignment horizontal="center" vertical="top"/>
    </xf>
    <xf numFmtId="49" fontId="12" fillId="0" borderId="17" xfId="2" applyNumberFormat="1" applyFont="1" applyBorder="1" applyAlignment="1">
      <alignment horizontal="left"/>
    </xf>
    <xf numFmtId="0" fontId="12" fillId="0" borderId="17" xfId="2" applyFont="1" applyBorder="1" applyAlignment="1">
      <alignment horizontal="left"/>
    </xf>
    <xf numFmtId="49" fontId="12" fillId="10" borderId="0" xfId="2" applyNumberFormat="1" applyFont="1" applyFill="1"/>
    <xf numFmtId="0" fontId="12" fillId="0" borderId="0" xfId="2" applyFont="1" applyAlignment="1">
      <alignment horizontal="center"/>
    </xf>
    <xf numFmtId="0" fontId="30" fillId="5" borderId="1" xfId="0" applyFont="1" applyFill="1" applyBorder="1"/>
    <xf numFmtId="0" fontId="20" fillId="11" borderId="1" xfId="0" applyFont="1" applyFill="1" applyBorder="1" applyAlignment="1" applyProtection="1">
      <alignment horizontal="center" vertical="center"/>
      <protection locked="0"/>
    </xf>
    <xf numFmtId="0" fontId="20" fillId="11" borderId="1" xfId="0" applyFont="1" applyFill="1" applyBorder="1" applyAlignment="1" applyProtection="1">
      <alignment horizontal="center"/>
      <protection locked="0"/>
    </xf>
    <xf numFmtId="49" fontId="12" fillId="0" borderId="11" xfId="2" applyNumberFormat="1" applyFont="1" applyBorder="1"/>
    <xf numFmtId="49" fontId="12" fillId="0" borderId="25" xfId="2" applyNumberFormat="1" applyFont="1" applyBorder="1"/>
    <xf numFmtId="49" fontId="12" fillId="0" borderId="5" xfId="2" applyNumberFormat="1" applyFont="1" applyBorder="1" applyAlignment="1">
      <alignment horizontal="left"/>
    </xf>
    <xf numFmtId="0" fontId="12" fillId="0" borderId="5" xfId="2" applyFont="1" applyBorder="1" applyAlignment="1">
      <alignment horizontal="left"/>
    </xf>
    <xf numFmtId="0" fontId="22" fillId="7" borderId="4" xfId="0" applyFont="1" applyFill="1" applyBorder="1" applyAlignment="1">
      <alignment horizontal="center" vertical="center"/>
    </xf>
    <xf numFmtId="0" fontId="22" fillId="7" borderId="1" xfId="0" applyFont="1" applyFill="1" applyBorder="1" applyAlignment="1">
      <alignment horizontal="center" vertical="center"/>
    </xf>
    <xf numFmtId="0" fontId="22" fillId="4" borderId="4" xfId="0" applyFont="1" applyFill="1" applyBorder="1" applyAlignment="1">
      <alignment horizontal="center"/>
    </xf>
    <xf numFmtId="0" fontId="22" fillId="4" borderId="37" xfId="0" applyFont="1" applyFill="1" applyBorder="1" applyAlignment="1">
      <alignment horizontal="center"/>
    </xf>
    <xf numFmtId="0" fontId="22" fillId="12" borderId="4" xfId="0" applyFont="1" applyFill="1" applyBorder="1" applyAlignment="1">
      <alignment horizontal="center" vertical="center"/>
    </xf>
    <xf numFmtId="0" fontId="22" fillId="12" borderId="21" xfId="0" applyFont="1" applyFill="1" applyBorder="1" applyAlignment="1">
      <alignment vertical="center"/>
    </xf>
    <xf numFmtId="0" fontId="22" fillId="12" borderId="1" xfId="0" applyFont="1" applyFill="1" applyBorder="1" applyAlignment="1">
      <alignment vertical="center"/>
    </xf>
    <xf numFmtId="0" fontId="20" fillId="12" borderId="1" xfId="0" applyFont="1" applyFill="1" applyBorder="1"/>
    <xf numFmtId="0" fontId="22" fillId="12" borderId="2" xfId="0" applyFont="1" applyFill="1" applyBorder="1" applyAlignment="1">
      <alignment vertical="center"/>
    </xf>
    <xf numFmtId="0" fontId="22" fillId="12" borderId="2" xfId="0" applyFont="1" applyFill="1" applyBorder="1" applyAlignment="1">
      <alignment horizontal="center" vertical="center"/>
    </xf>
    <xf numFmtId="0" fontId="22" fillId="12" borderId="1" xfId="0" applyFont="1" applyFill="1" applyBorder="1"/>
    <xf numFmtId="0" fontId="0" fillId="0" borderId="7" xfId="0" applyBorder="1"/>
    <xf numFmtId="0" fontId="0" fillId="6" borderId="1" xfId="0" applyFill="1" applyBorder="1"/>
    <xf numFmtId="0" fontId="38" fillId="6" borderId="21" xfId="0" applyFont="1" applyFill="1" applyBorder="1" applyAlignment="1">
      <alignment horizontal="left" vertical="center"/>
    </xf>
    <xf numFmtId="0" fontId="38" fillId="6" borderId="2" xfId="0" applyFont="1" applyFill="1" applyBorder="1" applyAlignment="1">
      <alignment horizontal="left" vertical="center"/>
    </xf>
    <xf numFmtId="0" fontId="38" fillId="6" borderId="3" xfId="0" applyFont="1" applyFill="1" applyBorder="1" applyAlignment="1">
      <alignment horizontal="left" vertical="center"/>
    </xf>
    <xf numFmtId="0" fontId="1" fillId="8" borderId="7" xfId="0" applyFont="1" applyFill="1" applyBorder="1"/>
    <xf numFmtId="0" fontId="1" fillId="8" borderId="4" xfId="0" applyFont="1" applyFill="1" applyBorder="1"/>
    <xf numFmtId="0" fontId="4" fillId="8" borderId="7" xfId="0" applyFont="1" applyFill="1" applyBorder="1" applyAlignment="1">
      <alignment vertical="center"/>
    </xf>
    <xf numFmtId="0" fontId="4" fillId="8" borderId="4" xfId="0" applyFont="1" applyFill="1" applyBorder="1" applyAlignment="1">
      <alignment vertical="center"/>
    </xf>
    <xf numFmtId="0" fontId="14" fillId="13" borderId="0" xfId="0" applyFont="1" applyFill="1"/>
    <xf numFmtId="0" fontId="14" fillId="14" borderId="0" xfId="0" applyFont="1" applyFill="1"/>
    <xf numFmtId="0" fontId="20" fillId="13" borderId="0" xfId="0" applyFont="1" applyFill="1"/>
    <xf numFmtId="0" fontId="26" fillId="13" borderId="0" xfId="0" applyFont="1" applyFill="1"/>
    <xf numFmtId="0" fontId="25" fillId="13" borderId="0" xfId="0" applyFont="1" applyFill="1"/>
    <xf numFmtId="0" fontId="21" fillId="15" borderId="1" xfId="0" applyFont="1" applyFill="1" applyBorder="1" applyAlignment="1">
      <alignment horizontal="center"/>
    </xf>
    <xf numFmtId="0" fontId="21" fillId="15" borderId="1" xfId="0" applyFont="1" applyFill="1" applyBorder="1"/>
    <xf numFmtId="0" fontId="20" fillId="16" borderId="1" xfId="0" applyFont="1" applyFill="1" applyBorder="1" applyAlignment="1">
      <alignment horizontal="left"/>
    </xf>
    <xf numFmtId="0" fontId="22" fillId="16" borderId="1" xfId="0" applyFont="1" applyFill="1" applyBorder="1"/>
    <xf numFmtId="0" fontId="26" fillId="14" borderId="0" xfId="0" applyFont="1" applyFill="1"/>
    <xf numFmtId="0" fontId="20" fillId="17" borderId="1" xfId="0" applyFont="1" applyFill="1" applyBorder="1" applyAlignment="1">
      <alignment horizontal="left" vertical="center"/>
    </xf>
    <xf numFmtId="0" fontId="20" fillId="17" borderId="1" xfId="0" applyFont="1" applyFill="1" applyBorder="1" applyAlignment="1">
      <alignment horizontal="left"/>
    </xf>
    <xf numFmtId="0" fontId="22" fillId="17" borderId="1" xfId="0" applyFont="1" applyFill="1" applyBorder="1"/>
    <xf numFmtId="0" fontId="20" fillId="14" borderId="0" xfId="0" applyFont="1" applyFill="1"/>
    <xf numFmtId="0" fontId="22" fillId="13" borderId="0" xfId="0" applyFont="1" applyFill="1"/>
    <xf numFmtId="0" fontId="37" fillId="13" borderId="0" xfId="0" applyFont="1" applyFill="1"/>
    <xf numFmtId="0" fontId="14" fillId="15" borderId="1" xfId="0" applyFont="1" applyFill="1" applyBorder="1" applyAlignment="1">
      <alignment horizontal="center" vertical="center" wrapText="1"/>
    </xf>
    <xf numFmtId="0" fontId="14" fillId="18" borderId="0" xfId="0" applyFont="1" applyFill="1"/>
    <xf numFmtId="0" fontId="25" fillId="18" borderId="0" xfId="0" applyFont="1" applyFill="1"/>
    <xf numFmtId="0" fontId="20" fillId="18" borderId="0" xfId="0" applyFont="1" applyFill="1"/>
    <xf numFmtId="0" fontId="22" fillId="17" borderId="1" xfId="0" applyFont="1" applyFill="1" applyBorder="1" applyAlignment="1">
      <alignment horizontal="center" wrapText="1"/>
    </xf>
    <xf numFmtId="0" fontId="21" fillId="15" borderId="1" xfId="0" applyFont="1" applyFill="1" applyBorder="1" applyAlignment="1">
      <alignment horizontal="left"/>
    </xf>
    <xf numFmtId="0" fontId="21" fillId="15" borderId="3" xfId="0" applyFont="1" applyFill="1" applyBorder="1" applyAlignment="1">
      <alignment horizontal="center"/>
    </xf>
    <xf numFmtId="0" fontId="21" fillId="15" borderId="6" xfId="0" applyFont="1" applyFill="1" applyBorder="1" applyAlignment="1">
      <alignment horizontal="center"/>
    </xf>
    <xf numFmtId="0" fontId="22" fillId="2" borderId="0" xfId="0" applyFont="1" applyFill="1" applyAlignment="1">
      <alignment horizontal="center"/>
    </xf>
    <xf numFmtId="0" fontId="21" fillId="15" borderId="1" xfId="0" applyFont="1" applyFill="1" applyBorder="1" applyAlignment="1">
      <alignment horizontal="center" wrapText="1"/>
    </xf>
    <xf numFmtId="0" fontId="35" fillId="15" borderId="36" xfId="0" applyFont="1" applyFill="1" applyBorder="1" applyAlignment="1">
      <alignment horizontal="center"/>
    </xf>
    <xf numFmtId="0" fontId="21" fillId="15" borderId="7" xfId="0" applyFont="1" applyFill="1" applyBorder="1"/>
    <xf numFmtId="0" fontId="21" fillId="15" borderId="8" xfId="0" applyFont="1" applyFill="1" applyBorder="1"/>
    <xf numFmtId="0" fontId="21" fillId="15" borderId="4" xfId="0" applyFont="1" applyFill="1" applyBorder="1"/>
    <xf numFmtId="0" fontId="22" fillId="16" borderId="1" xfId="0" applyFont="1" applyFill="1" applyBorder="1" applyAlignment="1">
      <alignment horizontal="center" wrapText="1"/>
    </xf>
    <xf numFmtId="0" fontId="22" fillId="20" borderId="1" xfId="0" applyFont="1" applyFill="1" applyBorder="1" applyAlignment="1">
      <alignment horizontal="left"/>
    </xf>
    <xf numFmtId="0" fontId="22" fillId="20" borderId="1" xfId="1" applyNumberFormat="1" applyFont="1" applyFill="1" applyBorder="1" applyAlignment="1" applyProtection="1">
      <alignment horizontal="center" wrapText="1"/>
      <protection locked="0"/>
    </xf>
    <xf numFmtId="0" fontId="34" fillId="20" borderId="1" xfId="5" applyNumberFormat="1" applyFont="1" applyFill="1" applyBorder="1" applyAlignment="1" applyProtection="1">
      <alignment horizontal="center" wrapText="1"/>
      <protection locked="0"/>
    </xf>
    <xf numFmtId="0" fontId="22" fillId="19" borderId="1" xfId="0" applyFont="1" applyFill="1" applyBorder="1" applyAlignment="1">
      <alignment horizontal="center" vertical="center"/>
    </xf>
    <xf numFmtId="0" fontId="22" fillId="19" borderId="1" xfId="0" applyFont="1" applyFill="1" applyBorder="1" applyAlignment="1">
      <alignment horizontal="center"/>
    </xf>
    <xf numFmtId="6" fontId="22" fillId="20" borderId="1" xfId="0" applyNumberFormat="1" applyFont="1" applyFill="1" applyBorder="1" applyAlignment="1" applyProtection="1">
      <alignment wrapText="1"/>
      <protection locked="0"/>
    </xf>
    <xf numFmtId="0" fontId="22" fillId="19" borderId="1" xfId="0" applyFont="1" applyFill="1" applyBorder="1" applyAlignment="1">
      <alignment horizontal="center" wrapText="1"/>
    </xf>
    <xf numFmtId="9" fontId="22" fillId="19" borderId="1" xfId="6" applyFont="1" applyFill="1" applyBorder="1" applyAlignment="1" applyProtection="1">
      <alignment horizontal="center" wrapText="1"/>
    </xf>
    <xf numFmtId="0" fontId="22" fillId="19" borderId="1" xfId="6" applyNumberFormat="1" applyFont="1" applyFill="1" applyBorder="1" applyAlignment="1" applyProtection="1">
      <alignment horizontal="center" wrapText="1"/>
    </xf>
    <xf numFmtId="0" fontId="32" fillId="2" borderId="0" xfId="0" applyFont="1" applyFill="1"/>
    <xf numFmtId="164" fontId="22" fillId="20" borderId="1" xfId="0" applyNumberFormat="1" applyFont="1" applyFill="1" applyBorder="1" applyAlignment="1" applyProtection="1">
      <alignment horizontal="center" vertical="center" wrapText="1"/>
      <protection locked="0"/>
    </xf>
    <xf numFmtId="164" fontId="22" fillId="20" borderId="1" xfId="0" applyNumberFormat="1" applyFont="1" applyFill="1" applyBorder="1" applyAlignment="1" applyProtection="1">
      <alignment horizontal="center" wrapText="1"/>
      <protection locked="0"/>
    </xf>
    <xf numFmtId="1" fontId="22" fillId="20" borderId="1" xfId="0" applyNumberFormat="1" applyFont="1" applyFill="1" applyBorder="1" applyAlignment="1" applyProtection="1">
      <alignment horizontal="center" vertical="center" wrapText="1"/>
      <protection locked="0"/>
    </xf>
    <xf numFmtId="0" fontId="22" fillId="20" borderId="4" xfId="0" applyFont="1" applyFill="1" applyBorder="1" applyAlignment="1" applyProtection="1">
      <alignment horizontal="center" wrapText="1"/>
      <protection locked="0"/>
    </xf>
    <xf numFmtId="0" fontId="22" fillId="20" borderId="1" xfId="0" applyFont="1" applyFill="1" applyBorder="1" applyAlignment="1" applyProtection="1">
      <alignment horizontal="center" wrapText="1"/>
      <protection locked="0"/>
    </xf>
    <xf numFmtId="1" fontId="22" fillId="20" borderId="1" xfId="0" applyNumberFormat="1" applyFont="1" applyFill="1" applyBorder="1" applyAlignment="1" applyProtection="1">
      <alignment horizontal="center" wrapText="1"/>
      <protection locked="0"/>
    </xf>
    <xf numFmtId="9" fontId="22" fillId="20" borderId="1" xfId="6" applyFont="1" applyFill="1" applyBorder="1" applyAlignment="1" applyProtection="1">
      <alignment horizontal="center" wrapText="1"/>
      <protection locked="0"/>
    </xf>
    <xf numFmtId="0" fontId="22" fillId="20" borderId="1" xfId="0" applyFont="1" applyFill="1" applyBorder="1" applyAlignment="1" applyProtection="1">
      <alignment horizontal="center" vertical="center" wrapText="1"/>
      <protection locked="0"/>
    </xf>
    <xf numFmtId="0" fontId="22" fillId="16" borderId="7" xfId="0" applyFont="1" applyFill="1" applyBorder="1" applyAlignment="1">
      <alignment horizontal="center" vertical="center"/>
    </xf>
    <xf numFmtId="0" fontId="22" fillId="16" borderId="1" xfId="0" applyFont="1" applyFill="1" applyBorder="1" applyAlignment="1">
      <alignment vertical="center"/>
    </xf>
    <xf numFmtId="0" fontId="22" fillId="16" borderId="8" xfId="0" applyFont="1" applyFill="1" applyBorder="1" applyAlignment="1">
      <alignment horizontal="left" vertical="center"/>
    </xf>
    <xf numFmtId="0" fontId="22" fillId="16" borderId="4" xfId="0" applyFont="1" applyFill="1" applyBorder="1" applyAlignment="1">
      <alignment horizontal="left" vertical="center"/>
    </xf>
    <xf numFmtId="0" fontId="22" fillId="16" borderId="7" xfId="0" applyFont="1" applyFill="1" applyBorder="1" applyAlignment="1">
      <alignment vertical="center"/>
    </xf>
    <xf numFmtId="0" fontId="22" fillId="16" borderId="4" xfId="0" applyFont="1" applyFill="1" applyBorder="1" applyAlignment="1">
      <alignment vertical="center"/>
    </xf>
    <xf numFmtId="0" fontId="22" fillId="16" borderId="8" xfId="0" applyFont="1" applyFill="1" applyBorder="1" applyAlignment="1">
      <alignment vertical="center"/>
    </xf>
    <xf numFmtId="0" fontId="22" fillId="16" borderId="1" xfId="0" applyFont="1" applyFill="1" applyBorder="1" applyAlignment="1">
      <alignment horizontal="left" vertical="center"/>
    </xf>
    <xf numFmtId="0" fontId="22" fillId="16" borderId="1" xfId="0" applyFont="1" applyFill="1" applyBorder="1" applyAlignment="1">
      <alignment horizontal="center"/>
    </xf>
    <xf numFmtId="0" fontId="35" fillId="15" borderId="1" xfId="0" applyFont="1" applyFill="1" applyBorder="1"/>
    <xf numFmtId="0" fontId="20" fillId="15" borderId="10" xfId="0" applyFont="1" applyFill="1" applyBorder="1"/>
    <xf numFmtId="0" fontId="23" fillId="16" borderId="4" xfId="0" applyFont="1" applyFill="1" applyBorder="1" applyAlignment="1">
      <alignment vertical="center"/>
    </xf>
    <xf numFmtId="0" fontId="23" fillId="16" borderId="4" xfId="0" applyFont="1" applyFill="1" applyBorder="1"/>
    <xf numFmtId="0" fontId="23" fillId="16" borderId="4" xfId="0" applyFont="1" applyFill="1" applyBorder="1" applyAlignment="1">
      <alignment vertical="center" wrapText="1"/>
    </xf>
    <xf numFmtId="0" fontId="23" fillId="16" borderId="4" xfId="0" applyFont="1" applyFill="1" applyBorder="1" applyAlignment="1">
      <alignment horizontal="left" vertical="center"/>
    </xf>
    <xf numFmtId="0" fontId="23" fillId="16" borderId="25" xfId="0" applyFont="1" applyFill="1" applyBorder="1" applyAlignment="1">
      <alignment vertical="center"/>
    </xf>
    <xf numFmtId="0" fontId="15" fillId="16" borderId="1" xfId="5" applyFill="1" applyBorder="1" applyAlignment="1" applyProtection="1">
      <alignment horizontal="center"/>
    </xf>
    <xf numFmtId="0" fontId="20" fillId="17" borderId="1" xfId="0" applyFont="1" applyFill="1" applyBorder="1"/>
    <xf numFmtId="0" fontId="22" fillId="16" borderId="1" xfId="0" applyFont="1" applyFill="1" applyBorder="1" applyAlignment="1">
      <alignment horizontal="left"/>
    </xf>
    <xf numFmtId="0" fontId="22" fillId="17" borderId="1" xfId="1" applyNumberFormat="1" applyFont="1" applyFill="1" applyBorder="1" applyAlignment="1" applyProtection="1">
      <alignment horizontal="center" wrapText="1"/>
      <protection locked="0"/>
    </xf>
    <xf numFmtId="0" fontId="22" fillId="17" borderId="1" xfId="1" applyNumberFormat="1" applyFont="1" applyFill="1" applyBorder="1" applyAlignment="1" applyProtection="1">
      <alignment horizontal="center"/>
      <protection locked="0"/>
    </xf>
    <xf numFmtId="49" fontId="22" fillId="17" borderId="1" xfId="1" applyNumberFormat="1" applyFont="1" applyFill="1" applyBorder="1" applyAlignment="1" applyProtection="1">
      <alignment horizontal="center" wrapText="1"/>
      <protection locked="0"/>
    </xf>
    <xf numFmtId="0" fontId="34" fillId="17" borderId="1" xfId="5" applyNumberFormat="1" applyFont="1" applyFill="1" applyBorder="1" applyAlignment="1" applyProtection="1">
      <alignment horizontal="center" wrapText="1"/>
      <protection locked="0"/>
    </xf>
    <xf numFmtId="0" fontId="22" fillId="16" borderId="1" xfId="0" applyFont="1" applyFill="1" applyBorder="1" applyAlignment="1">
      <alignment horizontal="left" vertical="center" wrapText="1"/>
    </xf>
    <xf numFmtId="0" fontId="22" fillId="16" borderId="1" xfId="0" applyFont="1" applyFill="1" applyBorder="1" applyAlignment="1">
      <alignment horizontal="left" wrapText="1"/>
    </xf>
    <xf numFmtId="14" fontId="22" fillId="17" borderId="1" xfId="1" applyNumberFormat="1" applyFont="1" applyFill="1" applyBorder="1" applyAlignment="1" applyProtection="1">
      <alignment horizontal="center" wrapText="1"/>
      <protection locked="0"/>
    </xf>
    <xf numFmtId="0" fontId="22" fillId="17" borderId="1" xfId="0" applyFont="1" applyFill="1" applyBorder="1" applyAlignment="1" applyProtection="1">
      <alignment horizontal="center" vertical="center" wrapText="1"/>
      <protection locked="0"/>
    </xf>
    <xf numFmtId="0" fontId="22" fillId="17" borderId="1" xfId="0" applyFont="1" applyFill="1" applyBorder="1" applyAlignment="1" applyProtection="1">
      <alignment horizontal="center" wrapText="1"/>
      <protection locked="0"/>
    </xf>
    <xf numFmtId="1" fontId="22" fillId="17" borderId="1" xfId="4" applyNumberFormat="1" applyFont="1" applyFill="1" applyBorder="1" applyAlignment="1" applyProtection="1">
      <alignment horizontal="center" wrapText="1"/>
      <protection locked="0"/>
    </xf>
    <xf numFmtId="6" fontId="22" fillId="17" borderId="1" xfId="0" applyNumberFormat="1" applyFont="1" applyFill="1" applyBorder="1" applyAlignment="1" applyProtection="1">
      <alignment horizontal="center" wrapText="1"/>
      <protection locked="0"/>
    </xf>
    <xf numFmtId="0" fontId="22" fillId="17" borderId="1" xfId="0" applyFont="1" applyFill="1" applyBorder="1" applyAlignment="1" applyProtection="1">
      <alignment horizontal="left" wrapText="1"/>
      <protection locked="0"/>
    </xf>
    <xf numFmtId="0" fontId="20" fillId="16" borderId="11" xfId="0" applyFont="1" applyFill="1" applyBorder="1" applyAlignment="1">
      <alignment horizontal="center"/>
    </xf>
    <xf numFmtId="0" fontId="22" fillId="16" borderId="11" xfId="0" applyFont="1" applyFill="1" applyBorder="1"/>
    <xf numFmtId="0" fontId="22" fillId="16" borderId="25" xfId="0" applyFont="1" applyFill="1" applyBorder="1"/>
    <xf numFmtId="0" fontId="20" fillId="16" borderId="0" xfId="0" applyFont="1" applyFill="1" applyAlignment="1">
      <alignment horizontal="center" vertical="center"/>
    </xf>
    <xf numFmtId="0" fontId="20" fillId="16" borderId="9" xfId="0" applyFont="1" applyFill="1" applyBorder="1"/>
    <xf numFmtId="0" fontId="20" fillId="16" borderId="5" xfId="0" applyFont="1" applyFill="1" applyBorder="1"/>
    <xf numFmtId="0" fontId="20" fillId="16" borderId="28" xfId="0" applyFont="1" applyFill="1" applyBorder="1" applyAlignment="1">
      <alignment horizontal="center" vertical="center"/>
    </xf>
    <xf numFmtId="0" fontId="20" fillId="16" borderId="28" xfId="0" applyFont="1" applyFill="1" applyBorder="1"/>
    <xf numFmtId="0" fontId="20" fillId="16" borderId="29" xfId="0" applyFont="1" applyFill="1" applyBorder="1"/>
    <xf numFmtId="0" fontId="20" fillId="16" borderId="29" xfId="0" applyFont="1" applyFill="1" applyBorder="1" applyAlignment="1">
      <alignment horizontal="center" vertical="center"/>
    </xf>
    <xf numFmtId="1" fontId="22" fillId="16" borderId="1" xfId="4" applyNumberFormat="1" applyFont="1" applyFill="1" applyBorder="1" applyAlignment="1" applyProtection="1">
      <alignment horizontal="center"/>
    </xf>
    <xf numFmtId="0" fontId="22" fillId="16" borderId="30" xfId="0" applyFont="1" applyFill="1" applyBorder="1"/>
    <xf numFmtId="0" fontId="22" fillId="16" borderId="31" xfId="0" applyFont="1" applyFill="1" applyBorder="1"/>
    <xf numFmtId="1" fontId="22" fillId="16" borderId="3" xfId="4" applyNumberFormat="1" applyFont="1" applyFill="1" applyBorder="1" applyAlignment="1" applyProtection="1">
      <alignment horizontal="center"/>
    </xf>
    <xf numFmtId="0" fontId="14" fillId="16" borderId="31" xfId="0" applyFont="1" applyFill="1" applyBorder="1"/>
    <xf numFmtId="1" fontId="14" fillId="16" borderId="1" xfId="4" applyNumberFormat="1" applyFont="1" applyFill="1" applyBorder="1" applyAlignment="1" applyProtection="1">
      <alignment horizontal="center"/>
    </xf>
    <xf numFmtId="0" fontId="14" fillId="16" borderId="7" xfId="0" applyFont="1" applyFill="1" applyBorder="1"/>
    <xf numFmtId="0" fontId="14" fillId="16" borderId="8" xfId="0" applyFont="1" applyFill="1" applyBorder="1"/>
    <xf numFmtId="0" fontId="14" fillId="16" borderId="4" xfId="0" applyFont="1" applyFill="1" applyBorder="1"/>
    <xf numFmtId="0" fontId="22" fillId="17" borderId="1" xfId="6" applyNumberFormat="1" applyFont="1" applyFill="1" applyBorder="1" applyAlignment="1" applyProtection="1">
      <alignment horizontal="center" wrapText="1"/>
      <protection locked="0"/>
    </xf>
    <xf numFmtId="6" fontId="22" fillId="17" borderId="1" xfId="0" applyNumberFormat="1" applyFont="1" applyFill="1" applyBorder="1" applyAlignment="1">
      <alignment wrapText="1"/>
    </xf>
    <xf numFmtId="9" fontId="22" fillId="17" borderId="1" xfId="6" applyFont="1" applyFill="1" applyBorder="1" applyAlignment="1" applyProtection="1">
      <alignment horizontal="center" wrapText="1"/>
    </xf>
    <xf numFmtId="0" fontId="22" fillId="17" borderId="1" xfId="6" applyNumberFormat="1" applyFont="1" applyFill="1" applyBorder="1" applyAlignment="1" applyProtection="1">
      <alignment horizontal="center" wrapText="1"/>
    </xf>
    <xf numFmtId="14" fontId="22" fillId="17" borderId="1" xfId="0" applyNumberFormat="1" applyFont="1" applyFill="1" applyBorder="1" applyAlignment="1">
      <alignment wrapText="1"/>
    </xf>
    <xf numFmtId="14" fontId="22" fillId="17" borderId="1" xfId="0" applyNumberFormat="1" applyFont="1" applyFill="1" applyBorder="1" applyAlignment="1" applyProtection="1">
      <alignment wrapText="1"/>
      <protection locked="0"/>
    </xf>
    <xf numFmtId="0" fontId="20" fillId="16" borderId="7" xfId="0" applyFont="1" applyFill="1" applyBorder="1"/>
    <xf numFmtId="0" fontId="20" fillId="16" borderId="8" xfId="0" applyFont="1" applyFill="1" applyBorder="1"/>
    <xf numFmtId="0" fontId="20" fillId="17" borderId="7" xfId="0" applyFont="1" applyFill="1" applyBorder="1"/>
    <xf numFmtId="0" fontId="20" fillId="17" borderId="7" xfId="0" applyFont="1" applyFill="1" applyBorder="1" applyAlignment="1">
      <alignment wrapText="1"/>
    </xf>
    <xf numFmtId="0" fontId="22" fillId="17" borderId="7" xfId="0" applyFont="1" applyFill="1" applyBorder="1" applyAlignment="1">
      <alignment wrapText="1"/>
    </xf>
    <xf numFmtId="0" fontId="22" fillId="17" borderId="7" xfId="0" applyFont="1" applyFill="1" applyBorder="1"/>
    <xf numFmtId="0" fontId="20" fillId="17" borderId="11" xfId="0" applyFont="1" applyFill="1" applyBorder="1" applyAlignment="1">
      <alignment wrapText="1"/>
    </xf>
    <xf numFmtId="0" fontId="20" fillId="17" borderId="11" xfId="0" applyFont="1" applyFill="1" applyBorder="1"/>
    <xf numFmtId="0" fontId="20" fillId="17" borderId="7" xfId="0" applyFont="1" applyFill="1" applyBorder="1" applyAlignment="1">
      <alignment vertical="center" wrapText="1"/>
    </xf>
    <xf numFmtId="0" fontId="22" fillId="17" borderId="11" xfId="0" applyFont="1" applyFill="1" applyBorder="1" applyAlignment="1">
      <alignment horizontal="left"/>
    </xf>
    <xf numFmtId="0" fontId="19" fillId="9" borderId="1" xfId="0" applyFont="1" applyFill="1" applyBorder="1" applyAlignment="1">
      <alignment horizontal="center" wrapText="1"/>
    </xf>
    <xf numFmtId="14" fontId="19" fillId="9" borderId="1" xfId="0" applyNumberFormat="1" applyFont="1" applyFill="1" applyBorder="1" applyAlignment="1">
      <alignment horizontal="center" wrapText="1"/>
    </xf>
    <xf numFmtId="0" fontId="22" fillId="0" borderId="0" xfId="1" applyNumberFormat="1" applyFont="1" applyFill="1" applyBorder="1" applyAlignment="1" applyProtection="1">
      <alignment horizontal="center" wrapText="1"/>
      <protection locked="0"/>
    </xf>
    <xf numFmtId="9" fontId="22" fillId="17" borderId="1" xfId="6" applyFont="1" applyFill="1" applyBorder="1" applyAlignment="1" applyProtection="1">
      <alignment horizontal="center" wrapText="1"/>
      <protection locked="0"/>
    </xf>
    <xf numFmtId="14" fontId="20" fillId="14" borderId="0" xfId="0" applyNumberFormat="1" applyFont="1" applyFill="1"/>
    <xf numFmtId="0" fontId="0" fillId="14" borderId="0" xfId="0" applyFill="1"/>
    <xf numFmtId="0" fontId="7" fillId="13" borderId="0" xfId="0" applyFont="1" applyFill="1"/>
    <xf numFmtId="0" fontId="0" fillId="13" borderId="0" xfId="0" applyFill="1"/>
    <xf numFmtId="0" fontId="19" fillId="9" borderId="1" xfId="0" applyFont="1" applyFill="1" applyBorder="1" applyAlignment="1">
      <alignment horizontal="left"/>
    </xf>
    <xf numFmtId="14" fontId="19" fillId="9" borderId="1" xfId="0" applyNumberFormat="1" applyFont="1" applyFill="1" applyBorder="1" applyAlignment="1">
      <alignment horizontal="left"/>
    </xf>
    <xf numFmtId="0" fontId="19" fillId="9" borderId="0" xfId="0" applyFont="1" applyFill="1"/>
    <xf numFmtId="0" fontId="35" fillId="9" borderId="0" xfId="0" applyFont="1" applyFill="1"/>
    <xf numFmtId="0" fontId="19" fillId="15" borderId="1" xfId="0" applyFont="1" applyFill="1" applyBorder="1" applyAlignment="1">
      <alignment horizontal="center" wrapText="1"/>
    </xf>
    <xf numFmtId="14" fontId="19" fillId="15" borderId="1" xfId="0" applyNumberFormat="1" applyFont="1" applyFill="1" applyBorder="1" applyAlignment="1">
      <alignment horizontal="center" wrapText="1"/>
    </xf>
    <xf numFmtId="0" fontId="19" fillId="15" borderId="1" xfId="0" applyFont="1" applyFill="1" applyBorder="1" applyAlignment="1">
      <alignment horizontal="left"/>
    </xf>
    <xf numFmtId="14" fontId="19" fillId="15" borderId="1" xfId="0" applyNumberFormat="1" applyFont="1" applyFill="1" applyBorder="1" applyAlignment="1">
      <alignment horizontal="left"/>
    </xf>
    <xf numFmtId="0" fontId="19" fillId="15" borderId="4" xfId="0" applyFont="1" applyFill="1" applyBorder="1" applyAlignment="1">
      <alignment horizontal="left"/>
    </xf>
    <xf numFmtId="14" fontId="19" fillId="15" borderId="4" xfId="0" applyNumberFormat="1" applyFont="1" applyFill="1" applyBorder="1" applyAlignment="1">
      <alignment horizontal="left"/>
    </xf>
    <xf numFmtId="0" fontId="35" fillId="15" borderId="1" xfId="0" applyFont="1" applyFill="1" applyBorder="1" applyAlignment="1">
      <alignment horizontal="center"/>
    </xf>
    <xf numFmtId="0" fontId="35" fillId="9" borderId="4" xfId="0" applyFont="1" applyFill="1" applyBorder="1" applyAlignment="1">
      <alignment horizontal="center" wrapText="1"/>
    </xf>
    <xf numFmtId="0" fontId="35" fillId="9" borderId="1" xfId="0" applyFont="1" applyFill="1" applyBorder="1" applyAlignment="1">
      <alignment horizontal="center" wrapText="1"/>
    </xf>
    <xf numFmtId="0" fontId="22" fillId="18" borderId="0" xfId="0" applyFont="1" applyFill="1"/>
    <xf numFmtId="0" fontId="19" fillId="15" borderId="4" xfId="0" applyFont="1" applyFill="1" applyBorder="1"/>
    <xf numFmtId="0" fontId="35" fillId="15" borderId="4" xfId="0" applyFont="1" applyFill="1" applyBorder="1"/>
    <xf numFmtId="0" fontId="22" fillId="4" borderId="24" xfId="0" applyFont="1" applyFill="1" applyBorder="1" applyAlignment="1">
      <alignment horizontal="center"/>
    </xf>
    <xf numFmtId="0" fontId="21" fillId="15" borderId="1" xfId="0" applyFont="1" applyFill="1" applyBorder="1" applyAlignment="1">
      <alignment wrapText="1"/>
    </xf>
    <xf numFmtId="0" fontId="21" fillId="15" borderId="4" xfId="0" applyFont="1" applyFill="1" applyBorder="1" applyAlignment="1">
      <alignment wrapText="1"/>
    </xf>
    <xf numFmtId="0" fontId="22" fillId="4" borderId="38" xfId="0" applyFont="1" applyFill="1" applyBorder="1" applyAlignment="1">
      <alignment horizontal="center"/>
    </xf>
    <xf numFmtId="0" fontId="22" fillId="4" borderId="39" xfId="0" applyFont="1" applyFill="1" applyBorder="1" applyAlignment="1">
      <alignment horizontal="center"/>
    </xf>
    <xf numFmtId="0" fontId="22" fillId="4" borderId="40" xfId="0" applyFont="1" applyFill="1" applyBorder="1" applyAlignment="1">
      <alignment horizontal="center"/>
    </xf>
    <xf numFmtId="0" fontId="35" fillId="15" borderId="0" xfId="0" applyFont="1" applyFill="1"/>
    <xf numFmtId="0" fontId="35" fillId="15" borderId="8" xfId="0" applyFont="1" applyFill="1" applyBorder="1" applyAlignment="1">
      <alignment horizontal="center"/>
    </xf>
    <xf numFmtId="0" fontId="35" fillId="15" borderId="37" xfId="0" applyFont="1" applyFill="1" applyBorder="1" applyAlignment="1">
      <alignment horizontal="center"/>
    </xf>
    <xf numFmtId="0" fontId="14" fillId="6" borderId="4" xfId="0" applyFont="1" applyFill="1" applyBorder="1" applyAlignment="1">
      <alignment horizontal="center"/>
    </xf>
    <xf numFmtId="0" fontId="35" fillId="15" borderId="4" xfId="0" applyFont="1" applyFill="1" applyBorder="1" applyAlignment="1">
      <alignment horizontal="center"/>
    </xf>
    <xf numFmtId="0" fontId="19" fillId="15" borderId="4" xfId="0" applyFont="1" applyFill="1" applyBorder="1" applyAlignment="1">
      <alignment horizontal="center"/>
    </xf>
    <xf numFmtId="0" fontId="19" fillId="15" borderId="1" xfId="0" applyFont="1" applyFill="1" applyBorder="1" applyAlignment="1">
      <alignment horizontal="center"/>
    </xf>
    <xf numFmtId="0" fontId="14" fillId="6" borderId="1" xfId="0" applyFont="1" applyFill="1" applyBorder="1" applyAlignment="1">
      <alignment horizontal="center"/>
    </xf>
    <xf numFmtId="0" fontId="19" fillId="9" borderId="7" xfId="0" applyFont="1" applyFill="1" applyBorder="1"/>
    <xf numFmtId="0" fontId="19" fillId="9" borderId="8" xfId="0" applyFont="1" applyFill="1" applyBorder="1"/>
    <xf numFmtId="14" fontId="19" fillId="9" borderId="7" xfId="0" applyNumberFormat="1" applyFont="1" applyFill="1" applyBorder="1"/>
    <xf numFmtId="14" fontId="19" fillId="9" borderId="8" xfId="0" applyNumberFormat="1" applyFont="1" applyFill="1" applyBorder="1"/>
    <xf numFmtId="0" fontId="19" fillId="15" borderId="7" xfId="0" applyFont="1" applyFill="1" applyBorder="1" applyAlignment="1">
      <alignment horizontal="left"/>
    </xf>
    <xf numFmtId="14" fontId="19" fillId="15" borderId="7" xfId="0" applyNumberFormat="1" applyFont="1" applyFill="1" applyBorder="1" applyAlignment="1">
      <alignment horizontal="left"/>
    </xf>
    <xf numFmtId="0" fontId="22" fillId="2" borderId="0" xfId="0" applyFont="1" applyFill="1"/>
    <xf numFmtId="0" fontId="19" fillId="15" borderId="0" xfId="0" applyFont="1" applyFill="1"/>
    <xf numFmtId="0" fontId="35" fillId="15" borderId="4" xfId="0" applyFont="1" applyFill="1" applyBorder="1" applyAlignment="1">
      <alignment horizontal="center" wrapText="1"/>
    </xf>
    <xf numFmtId="0" fontId="35" fillId="15" borderId="1" xfId="0" applyFont="1" applyFill="1" applyBorder="1" applyAlignment="1">
      <alignment horizontal="right"/>
    </xf>
    <xf numFmtId="0" fontId="36" fillId="2" borderId="32" xfId="5" applyFont="1" applyFill="1" applyBorder="1" applyAlignment="1" applyProtection="1"/>
    <xf numFmtId="0" fontId="36" fillId="0" borderId="32" xfId="5" applyFont="1" applyFill="1" applyBorder="1" applyAlignment="1" applyProtection="1"/>
    <xf numFmtId="0" fontId="22" fillId="16" borderId="1" xfId="0" applyFont="1" applyFill="1" applyBorder="1" applyAlignment="1">
      <alignment horizontal="center" vertical="center"/>
    </xf>
    <xf numFmtId="0" fontId="37" fillId="14" borderId="0" xfId="0" applyFont="1" applyFill="1"/>
    <xf numFmtId="0" fontId="20" fillId="16" borderId="1" xfId="0" applyFont="1" applyFill="1" applyBorder="1" applyAlignment="1">
      <alignment horizontal="center" vertical="center"/>
    </xf>
    <xf numFmtId="0" fontId="22" fillId="11" borderId="1" xfId="0" applyFont="1" applyFill="1" applyBorder="1" applyAlignment="1">
      <alignment horizontal="center" wrapText="1"/>
    </xf>
    <xf numFmtId="0" fontId="19" fillId="15" borderId="0" xfId="0" applyFont="1" applyFill="1" applyAlignment="1">
      <alignment horizontal="left"/>
    </xf>
    <xf numFmtId="14" fontId="19" fillId="15" borderId="0" xfId="0" applyNumberFormat="1" applyFont="1" applyFill="1" applyAlignment="1">
      <alignment horizontal="left"/>
    </xf>
    <xf numFmtId="0" fontId="22" fillId="4" borderId="41" xfId="0" applyFont="1" applyFill="1" applyBorder="1" applyAlignment="1">
      <alignment horizontal="center"/>
    </xf>
    <xf numFmtId="0" fontId="21" fillId="15" borderId="32" xfId="0" applyFont="1" applyFill="1" applyBorder="1" applyAlignment="1">
      <alignment horizontal="center"/>
    </xf>
    <xf numFmtId="0" fontId="21" fillId="15" borderId="33" xfId="0" applyFont="1" applyFill="1" applyBorder="1" applyAlignment="1">
      <alignment horizontal="center"/>
    </xf>
    <xf numFmtId="0" fontId="21" fillId="15" borderId="34" xfId="0" applyFont="1" applyFill="1" applyBorder="1" applyAlignment="1">
      <alignment horizontal="center"/>
    </xf>
    <xf numFmtId="0" fontId="21" fillId="15" borderId="35" xfId="0" applyFont="1" applyFill="1" applyBorder="1" applyAlignment="1">
      <alignment horizontal="center"/>
    </xf>
    <xf numFmtId="0" fontId="21" fillId="15" borderId="4" xfId="0" applyFont="1" applyFill="1" applyBorder="1" applyAlignment="1">
      <alignment horizontal="center"/>
    </xf>
    <xf numFmtId="0" fontId="35" fillId="15" borderId="7" xfId="0" applyFont="1" applyFill="1" applyBorder="1" applyAlignment="1">
      <alignment horizontal="center"/>
    </xf>
    <xf numFmtId="6" fontId="22" fillId="17" borderId="1" xfId="0" applyNumberFormat="1" applyFont="1" applyFill="1" applyBorder="1" applyAlignment="1">
      <alignment horizontal="right" wrapText="1"/>
    </xf>
    <xf numFmtId="1" fontId="22" fillId="17" borderId="1" xfId="0" applyNumberFormat="1" applyFont="1" applyFill="1" applyBorder="1" applyAlignment="1" applyProtection="1">
      <alignment horizontal="center" wrapText="1"/>
      <protection locked="0"/>
    </xf>
    <xf numFmtId="164" fontId="22" fillId="17" borderId="1" xfId="1" applyNumberFormat="1" applyFont="1" applyFill="1" applyBorder="1" applyAlignment="1" applyProtection="1">
      <alignment horizontal="center" wrapText="1"/>
      <protection locked="0"/>
    </xf>
    <xf numFmtId="164" fontId="22" fillId="11" borderId="4" xfId="0" applyNumberFormat="1" applyFont="1" applyFill="1" applyBorder="1" applyAlignment="1" applyProtection="1">
      <alignment horizontal="center" vertical="center" wrapText="1"/>
      <protection locked="0"/>
    </xf>
    <xf numFmtId="0" fontId="28" fillId="2" borderId="0" xfId="0" applyFont="1" applyFill="1" applyAlignment="1">
      <alignment horizontal="left" vertical="center"/>
    </xf>
    <xf numFmtId="0" fontId="22" fillId="2" borderId="0" xfId="3" applyFont="1" applyFill="1" applyBorder="1" applyAlignment="1" applyProtection="1"/>
    <xf numFmtId="1" fontId="22" fillId="17" borderId="1" xfId="0" applyNumberFormat="1" applyFont="1" applyFill="1" applyBorder="1" applyAlignment="1">
      <alignment horizontal="center" wrapText="1"/>
    </xf>
    <xf numFmtId="0" fontId="40" fillId="2" borderId="0" xfId="5" applyFont="1" applyFill="1" applyBorder="1" applyProtection="1"/>
    <xf numFmtId="0" fontId="40" fillId="2" borderId="0" xfId="5" applyFont="1" applyFill="1" applyBorder="1" applyAlignment="1" applyProtection="1">
      <alignment horizontal="right"/>
    </xf>
    <xf numFmtId="0" fontId="40" fillId="2" borderId="0" xfId="5" applyFont="1" applyFill="1" applyBorder="1" applyAlignment="1" applyProtection="1">
      <alignment horizontal="left"/>
    </xf>
    <xf numFmtId="0" fontId="40" fillId="0" borderId="0" xfId="5" applyFont="1" applyFill="1" applyProtection="1"/>
    <xf numFmtId="49" fontId="22" fillId="17" borderId="1" xfId="0" applyNumberFormat="1" applyFont="1" applyFill="1" applyBorder="1" applyAlignment="1" applyProtection="1">
      <alignment horizontal="center" wrapText="1"/>
      <protection locked="0"/>
    </xf>
    <xf numFmtId="0" fontId="0" fillId="0" borderId="1" xfId="0" applyBorder="1" applyAlignment="1">
      <alignment wrapText="1"/>
    </xf>
    <xf numFmtId="0" fontId="0" fillId="4" borderId="1" xfId="0" applyFill="1" applyBorder="1" applyAlignment="1">
      <alignment horizontal="center" vertical="center"/>
    </xf>
    <xf numFmtId="0" fontId="16" fillId="0" borderId="0" xfId="0" applyFont="1" applyAlignment="1">
      <alignment horizontal="left"/>
    </xf>
    <xf numFmtId="0" fontId="0" fillId="0" borderId="0" xfId="0" quotePrefix="1"/>
    <xf numFmtId="0" fontId="16" fillId="0" borderId="42" xfId="0" applyFont="1" applyBorder="1"/>
    <xf numFmtId="49" fontId="22" fillId="17" borderId="1" xfId="6" applyNumberFormat="1" applyFont="1" applyFill="1" applyBorder="1" applyAlignment="1" applyProtection="1">
      <alignment horizontal="center" wrapText="1"/>
      <protection locked="0"/>
    </xf>
    <xf numFmtId="0" fontId="22" fillId="16" borderId="11" xfId="0" applyFont="1" applyFill="1" applyBorder="1" applyAlignment="1">
      <alignment horizontal="center"/>
    </xf>
    <xf numFmtId="0" fontId="22" fillId="16" borderId="26" xfId="0" applyFont="1" applyFill="1" applyBorder="1" applyAlignment="1">
      <alignment horizontal="center"/>
    </xf>
    <xf numFmtId="0" fontId="22" fillId="16" borderId="25" xfId="0" applyFont="1" applyFill="1" applyBorder="1" applyAlignment="1">
      <alignment horizontal="center"/>
    </xf>
    <xf numFmtId="0" fontId="22" fillId="16" borderId="9" xfId="0" applyFont="1" applyFill="1" applyBorder="1" applyAlignment="1">
      <alignment horizontal="center"/>
    </xf>
    <xf numFmtId="0" fontId="22" fillId="16" borderId="0" xfId="0" applyFont="1" applyFill="1" applyAlignment="1">
      <alignment horizontal="center"/>
    </xf>
    <xf numFmtId="0" fontId="22" fillId="16" borderId="5" xfId="0" applyFont="1" applyFill="1" applyBorder="1" applyAlignment="1">
      <alignment horizontal="center"/>
    </xf>
    <xf numFmtId="0" fontId="34" fillId="16" borderId="10" xfId="5" applyFont="1" applyFill="1" applyBorder="1" applyAlignment="1" applyProtection="1">
      <alignment horizontal="center"/>
    </xf>
    <xf numFmtId="0" fontId="31" fillId="16" borderId="12" xfId="5" applyFont="1" applyFill="1" applyBorder="1" applyAlignment="1" applyProtection="1">
      <alignment horizontal="center"/>
    </xf>
    <xf numFmtId="0" fontId="31" fillId="16" borderId="6" xfId="5" applyFont="1" applyFill="1" applyBorder="1" applyAlignment="1" applyProtection="1">
      <alignment horizontal="center"/>
    </xf>
    <xf numFmtId="0" fontId="21" fillId="15" borderId="7" xfId="0" applyFont="1" applyFill="1" applyBorder="1" applyAlignment="1">
      <alignment horizontal="left"/>
    </xf>
    <xf numFmtId="0" fontId="21" fillId="15" borderId="8" xfId="0" applyFont="1" applyFill="1" applyBorder="1" applyAlignment="1">
      <alignment horizontal="left"/>
    </xf>
    <xf numFmtId="0" fontId="21" fillId="15" borderId="4" xfId="0" applyFont="1" applyFill="1" applyBorder="1" applyAlignment="1">
      <alignment horizontal="left"/>
    </xf>
    <xf numFmtId="0" fontId="21" fillId="15" borderId="1" xfId="0" applyFont="1" applyFill="1" applyBorder="1" applyAlignment="1">
      <alignment horizontal="center"/>
    </xf>
    <xf numFmtId="0" fontId="20" fillId="17" borderId="11" xfId="0" applyFont="1" applyFill="1" applyBorder="1" applyAlignment="1">
      <alignment horizontal="left" vertical="top" wrapText="1"/>
    </xf>
    <xf numFmtId="0" fontId="20" fillId="17" borderId="26" xfId="0" applyFont="1" applyFill="1" applyBorder="1" applyAlignment="1">
      <alignment horizontal="left" vertical="top" wrapText="1"/>
    </xf>
    <xf numFmtId="0" fontId="20" fillId="17" borderId="25" xfId="0" applyFont="1" applyFill="1" applyBorder="1" applyAlignment="1">
      <alignment horizontal="left" vertical="top" wrapText="1"/>
    </xf>
    <xf numFmtId="0" fontId="20" fillId="17" borderId="9" xfId="0" applyFont="1" applyFill="1" applyBorder="1" applyAlignment="1">
      <alignment horizontal="left" vertical="top" wrapText="1"/>
    </xf>
    <xf numFmtId="0" fontId="20" fillId="17" borderId="0" xfId="0" applyFont="1" applyFill="1" applyAlignment="1">
      <alignment horizontal="left" vertical="top" wrapText="1"/>
    </xf>
    <xf numFmtId="0" fontId="20" fillId="17" borderId="5" xfId="0" applyFont="1" applyFill="1" applyBorder="1" applyAlignment="1">
      <alignment horizontal="left" vertical="top" wrapText="1"/>
    </xf>
    <xf numFmtId="0" fontId="20" fillId="17" borderId="10" xfId="0" applyFont="1" applyFill="1" applyBorder="1" applyAlignment="1">
      <alignment horizontal="left" vertical="top" wrapText="1"/>
    </xf>
    <xf numFmtId="0" fontId="20" fillId="17" borderId="12" xfId="0" applyFont="1" applyFill="1" applyBorder="1" applyAlignment="1">
      <alignment horizontal="left" vertical="top" wrapText="1"/>
    </xf>
    <xf numFmtId="0" fontId="20" fillId="17" borderId="6" xfId="0" applyFont="1" applyFill="1" applyBorder="1" applyAlignment="1">
      <alignment horizontal="left" vertical="top" wrapText="1"/>
    </xf>
    <xf numFmtId="0" fontId="20" fillId="17" borderId="7" xfId="0" applyFont="1" applyFill="1" applyBorder="1" applyAlignment="1">
      <alignment horizontal="left"/>
    </xf>
    <xf numFmtId="0" fontId="20" fillId="17" borderId="8" xfId="0" applyFont="1" applyFill="1" applyBorder="1" applyAlignment="1">
      <alignment horizontal="left"/>
    </xf>
    <xf numFmtId="0" fontId="20" fillId="17" borderId="4" xfId="0" applyFont="1" applyFill="1" applyBorder="1" applyAlignment="1">
      <alignment horizontal="left"/>
    </xf>
    <xf numFmtId="0" fontId="20" fillId="16" borderId="1" xfId="0" applyFont="1" applyFill="1" applyBorder="1" applyAlignment="1">
      <alignment horizontal="center" vertical="center" wrapText="1"/>
    </xf>
    <xf numFmtId="0" fontId="20" fillId="16" borderId="1" xfId="0" applyFont="1" applyFill="1" applyBorder="1" applyAlignment="1">
      <alignment horizontal="center"/>
    </xf>
    <xf numFmtId="0" fontId="20" fillId="17" borderId="11" xfId="0" applyFont="1" applyFill="1" applyBorder="1" applyAlignment="1">
      <alignment horizontal="left" wrapText="1"/>
    </xf>
    <xf numFmtId="0" fontId="20" fillId="17" borderId="26" xfId="0" applyFont="1" applyFill="1" applyBorder="1" applyAlignment="1">
      <alignment horizontal="left" wrapText="1"/>
    </xf>
    <xf numFmtId="0" fontId="20" fillId="17" borderId="25" xfId="0" applyFont="1" applyFill="1" applyBorder="1" applyAlignment="1">
      <alignment horizontal="left" wrapText="1"/>
    </xf>
    <xf numFmtId="0" fontId="20" fillId="17" borderId="9" xfId="0" applyFont="1" applyFill="1" applyBorder="1" applyAlignment="1">
      <alignment horizontal="left" wrapText="1"/>
    </xf>
    <xf numFmtId="0" fontId="20" fillId="17" borderId="0" xfId="0" applyFont="1" applyFill="1" applyAlignment="1">
      <alignment horizontal="left" wrapText="1"/>
    </xf>
    <xf numFmtId="0" fontId="20" fillId="17" borderId="5" xfId="0" applyFont="1" applyFill="1" applyBorder="1" applyAlignment="1">
      <alignment horizontal="left" wrapText="1"/>
    </xf>
    <xf numFmtId="0" fontId="20" fillId="17" borderId="10" xfId="0" applyFont="1" applyFill="1" applyBorder="1" applyAlignment="1">
      <alignment horizontal="left" wrapText="1"/>
    </xf>
    <xf numFmtId="0" fontId="20" fillId="17" borderId="12" xfId="0" applyFont="1" applyFill="1" applyBorder="1" applyAlignment="1">
      <alignment horizontal="left" wrapText="1"/>
    </xf>
    <xf numFmtId="0" fontId="20" fillId="17" borderId="6" xfId="0" applyFont="1" applyFill="1" applyBorder="1" applyAlignment="1">
      <alignment horizontal="left" wrapText="1"/>
    </xf>
    <xf numFmtId="0" fontId="22" fillId="7" borderId="2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3" xfId="0" applyFont="1" applyFill="1" applyBorder="1" applyAlignment="1">
      <alignment horizontal="center" vertical="center"/>
    </xf>
    <xf numFmtId="0" fontId="22" fillId="16" borderId="1" xfId="0" applyFont="1" applyFill="1" applyBorder="1" applyAlignment="1">
      <alignment horizontal="center" vertical="center"/>
    </xf>
    <xf numFmtId="0" fontId="22" fillId="2" borderId="27" xfId="3" applyFont="1" applyFill="1" applyBorder="1" applyAlignment="1" applyProtection="1">
      <alignment horizontal="left" vertical="center" wrapText="1"/>
    </xf>
    <xf numFmtId="0" fontId="22" fillId="2" borderId="17" xfId="3" applyFont="1" applyFill="1" applyBorder="1" applyAlignment="1" applyProtection="1">
      <alignment horizontal="left" vertical="center" wrapText="1"/>
    </xf>
    <xf numFmtId="0" fontId="22" fillId="2" borderId="26"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0" xfId="0" applyFont="1" applyFill="1" applyAlignment="1">
      <alignment horizontal="left" vertical="center" wrapText="1"/>
    </xf>
    <xf numFmtId="0" fontId="35" fillId="15" borderId="1" xfId="0" applyFont="1" applyFill="1" applyBorder="1" applyAlignment="1">
      <alignment horizontal="center"/>
    </xf>
    <xf numFmtId="0" fontId="19" fillId="15" borderId="1" xfId="0" applyFont="1" applyFill="1" applyBorder="1" applyAlignment="1">
      <alignment horizontal="center" wrapText="1"/>
    </xf>
    <xf numFmtId="0" fontId="20" fillId="2" borderId="0" xfId="0" applyFont="1" applyFill="1" applyAlignment="1">
      <alignment horizontal="center" wrapText="1"/>
    </xf>
    <xf numFmtId="0" fontId="19" fillId="2" borderId="0" xfId="0" applyFont="1" applyFill="1" applyAlignment="1">
      <alignment horizontal="center" vertical="center" wrapText="1"/>
    </xf>
    <xf numFmtId="0" fontId="40" fillId="2" borderId="0" xfId="5" applyFont="1" applyFill="1" applyBorder="1" applyAlignment="1" applyProtection="1">
      <alignment horizontal="left"/>
    </xf>
    <xf numFmtId="0" fontId="23" fillId="0" borderId="0" xfId="0" applyFont="1" applyAlignment="1">
      <alignment horizontal="center" vertical="center" wrapText="1"/>
    </xf>
    <xf numFmtId="14" fontId="19" fillId="15" borderId="1" xfId="0" applyNumberFormat="1" applyFont="1" applyFill="1" applyBorder="1" applyAlignment="1">
      <alignment horizontal="center" wrapText="1"/>
    </xf>
    <xf numFmtId="0" fontId="19" fillId="9" borderId="1" xfId="0" applyFont="1" applyFill="1" applyBorder="1" applyAlignment="1">
      <alignment horizontal="center" wrapText="1"/>
    </xf>
    <xf numFmtId="14" fontId="19" fillId="9" borderId="1" xfId="0" applyNumberFormat="1" applyFont="1" applyFill="1" applyBorder="1" applyAlignment="1">
      <alignment horizontal="center" wrapText="1"/>
    </xf>
    <xf numFmtId="0" fontId="40" fillId="2" borderId="26" xfId="5" applyFont="1" applyFill="1" applyBorder="1" applyAlignment="1" applyProtection="1">
      <alignment horizontal="right"/>
    </xf>
    <xf numFmtId="0" fontId="40" fillId="2" borderId="26" xfId="5" applyFont="1" applyFill="1" applyBorder="1" applyAlignment="1" applyProtection="1">
      <alignment horizontal="center"/>
    </xf>
    <xf numFmtId="0" fontId="14" fillId="3" borderId="1" xfId="0" applyFont="1" applyFill="1" applyBorder="1" applyAlignment="1">
      <alignment horizontal="center" wrapText="1"/>
    </xf>
    <xf numFmtId="0" fontId="22" fillId="16" borderId="7" xfId="0" applyFont="1" applyFill="1" applyBorder="1" applyAlignment="1">
      <alignment horizontal="left" vertical="center" wrapText="1"/>
    </xf>
    <xf numFmtId="0" fontId="22" fillId="16" borderId="8" xfId="0" applyFont="1" applyFill="1" applyBorder="1" applyAlignment="1">
      <alignment horizontal="left" vertical="center"/>
    </xf>
    <xf numFmtId="0" fontId="22" fillId="16" borderId="4" xfId="0" applyFont="1" applyFill="1" applyBorder="1" applyAlignment="1">
      <alignment horizontal="left" vertical="center"/>
    </xf>
    <xf numFmtId="0" fontId="22" fillId="16" borderId="21" xfId="0" applyFont="1" applyFill="1" applyBorder="1" applyAlignment="1">
      <alignment horizontal="center" vertical="center"/>
    </xf>
    <xf numFmtId="0" fontId="22" fillId="16" borderId="2" xfId="0" applyFont="1" applyFill="1" applyBorder="1" applyAlignment="1">
      <alignment horizontal="center" vertical="center"/>
    </xf>
    <xf numFmtId="0" fontId="22" fillId="16" borderId="3" xfId="0" applyFont="1" applyFill="1" applyBorder="1" applyAlignment="1">
      <alignment horizontal="center" vertical="center"/>
    </xf>
    <xf numFmtId="0" fontId="22" fillId="12" borderId="1" xfId="0" applyFont="1" applyFill="1" applyBorder="1" applyAlignment="1">
      <alignment horizontal="center" vertical="center"/>
    </xf>
    <xf numFmtId="0" fontId="22" fillId="16" borderId="1" xfId="0" applyFont="1" applyFill="1" applyBorder="1" applyAlignment="1">
      <alignment horizontal="left" vertical="center"/>
    </xf>
    <xf numFmtId="0" fontId="22" fillId="16" borderId="8" xfId="0" applyFont="1" applyFill="1" applyBorder="1" applyAlignment="1">
      <alignment horizontal="left" vertical="center" wrapText="1"/>
    </xf>
    <xf numFmtId="0" fontId="22" fillId="16" borderId="4" xfId="0" applyFont="1" applyFill="1" applyBorder="1" applyAlignment="1">
      <alignment horizontal="left" vertical="center" wrapText="1"/>
    </xf>
    <xf numFmtId="0" fontId="22" fillId="12" borderId="21" xfId="0" applyFont="1" applyFill="1" applyBorder="1" applyAlignment="1">
      <alignment horizontal="center" vertical="center"/>
    </xf>
    <xf numFmtId="0" fontId="22" fillId="12" borderId="2" xfId="0" applyFont="1" applyFill="1" applyBorder="1" applyAlignment="1">
      <alignment horizontal="center" vertical="center"/>
    </xf>
    <xf numFmtId="0" fontId="22" fillId="12" borderId="3" xfId="0" applyFont="1" applyFill="1" applyBorder="1" applyAlignment="1">
      <alignment horizontal="center" vertical="center"/>
    </xf>
    <xf numFmtId="0" fontId="4" fillId="8" borderId="7"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4" xfId="0" applyFont="1" applyFill="1" applyBorder="1" applyAlignment="1">
      <alignment horizontal="center" vertical="center"/>
    </xf>
  </cellXfs>
  <cellStyles count="7">
    <cellStyle name="Comma" xfId="4" builtinId="3"/>
    <cellStyle name="Currency" xfId="1" builtinId="4"/>
    <cellStyle name="Hyperlink" xfId="5" builtinId="8"/>
    <cellStyle name="Normal" xfId="0" builtinId="0"/>
    <cellStyle name="Normal 3" xfId="2" xr:uid="{AAF4DF2A-371B-42C0-AC8A-811E167B012A}"/>
    <cellStyle name="Normal_FL LAE 2Q09" xfId="3" xr:uid="{B196C5E8-CE0A-441B-B001-62C9B4DE479D}"/>
    <cellStyle name="Percent" xfId="6" builtinId="5"/>
  </cellStyles>
  <dxfs count="143">
    <dxf>
      <font>
        <strike val="0"/>
        <outline val="0"/>
        <shadow val="0"/>
        <u val="none"/>
        <vertAlign val="baseline"/>
        <sz val="12"/>
        <name val="Calibri"/>
        <family val="2"/>
        <scheme val="minor"/>
      </font>
      <fill>
        <patternFill patternType="solid">
          <fgColor indexed="64"/>
          <bgColor rgb="FFE1F4FD"/>
        </patternFill>
      </fill>
      <border diagonalUp="0" diagonalDown="0" outline="0">
        <left style="thin">
          <color auto="1"/>
        </left>
        <right/>
        <top style="thin">
          <color indexed="64"/>
        </top>
        <bottom style="thin">
          <color indexed="64"/>
        </bottom>
      </border>
      <protection locked="1" hidden="0"/>
    </dxf>
    <dxf>
      <font>
        <strike val="0"/>
        <outline val="0"/>
        <shadow val="0"/>
        <u val="none"/>
        <vertAlign val="baseline"/>
        <sz val="12"/>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rgb="FFFF0000"/>
        <name val="Calibri"/>
        <family val="2"/>
        <scheme val="minor"/>
      </font>
      <fill>
        <patternFill patternType="solid">
          <fgColor indexed="64"/>
          <bgColor rgb="FFE1F4FD"/>
        </patternFill>
      </fill>
      <alignment horizontal="general" vertical="bottom" textRotation="0" wrapText="1" indent="0" justifyLastLine="0" shrinkToFit="0" readingOrder="0"/>
      <border diagonalUp="0" diagonalDown="0" outline="0">
        <left/>
        <right/>
        <top style="thin">
          <color indexed="64"/>
        </top>
        <bottom style="thin">
          <color indexed="64"/>
        </bottom>
      </border>
      <protection locked="1" hidden="0"/>
    </dxf>
    <dxf>
      <font>
        <b/>
        <i val="0"/>
        <strike val="0"/>
        <condense val="0"/>
        <extend val="0"/>
        <outline val="0"/>
        <shadow val="0"/>
        <u val="none"/>
        <vertAlign val="baseline"/>
        <sz val="12"/>
        <color auto="1"/>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strike val="0"/>
        <outline val="0"/>
        <shadow val="0"/>
        <u val="none"/>
        <vertAlign val="baseline"/>
        <sz val="12"/>
        <name val="Calibri"/>
        <family val="2"/>
        <scheme val="minor"/>
      </font>
      <fill>
        <patternFill patternType="solid">
          <fgColor indexed="64"/>
          <bgColor rgb="FFE1F4FD"/>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strike val="0"/>
        <outline val="0"/>
        <shadow val="0"/>
        <u val="none"/>
        <vertAlign val="baseline"/>
        <sz val="12"/>
        <name val="Calibri"/>
        <family val="2"/>
        <scheme val="minor"/>
      </font>
      <fill>
        <patternFill patternType="solid">
          <fgColor indexed="64"/>
          <bgColor rgb="FFE1F4FD"/>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strike val="0"/>
        <outline val="0"/>
        <shadow val="0"/>
        <u val="none"/>
        <vertAlign val="baseline"/>
        <sz val="12"/>
        <name val="Calibri"/>
        <family val="2"/>
        <scheme val="minor"/>
      </font>
      <fill>
        <patternFill patternType="solid">
          <fgColor indexed="64"/>
          <bgColor rgb="FFE1F4FD"/>
        </patternFill>
      </fill>
      <border diagonalUp="0" diagonalDown="0" outline="0">
        <left/>
        <right/>
        <top style="thin">
          <color indexed="64"/>
        </top>
        <bottom style="thin">
          <color indexed="64"/>
        </bottom>
      </border>
      <protection locked="1" hidden="0"/>
    </dxf>
    <dxf>
      <font>
        <b/>
        <strike val="0"/>
        <outline val="0"/>
        <shadow val="0"/>
        <u val="none"/>
        <vertAlign val="baseline"/>
        <sz val="12"/>
        <name val="Calibri"/>
        <family val="2"/>
        <scheme val="minor"/>
      </font>
      <fill>
        <patternFill patternType="none">
          <fgColor indexed="64"/>
          <bgColor rgb="FFF4F4ED"/>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none">
          <fgColor indexed="64"/>
          <bgColor rgb="FFF4F4ED"/>
        </patternFill>
      </fill>
      <protection locked="1" hidden="0"/>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strike val="0"/>
        <outline val="0"/>
        <shadow val="0"/>
        <u val="none"/>
        <vertAlign val="baseline"/>
        <sz val="12"/>
        <name val="Calibri"/>
        <family val="2"/>
        <scheme val="minor"/>
      </font>
      <fill>
        <patternFill patternType="solid">
          <fgColor indexed="64"/>
          <bgColor rgb="FFE1F4FD"/>
        </patternFill>
      </fill>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rgb="FFFF0000"/>
        <name val="Calibri"/>
        <family val="2"/>
        <scheme val="minor"/>
      </font>
      <fill>
        <patternFill patternType="solid">
          <fgColor indexed="64"/>
          <bgColor rgb="FFE1F4FD"/>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Calibri"/>
        <family val="2"/>
        <scheme val="minor"/>
      </font>
      <fill>
        <patternFill patternType="solid">
          <fgColor indexed="64"/>
          <bgColor rgb="FFF4F4ED"/>
        </patternFill>
      </fill>
      <alignment horizontal="general" vertical="center" textRotation="0" wrapText="0" indent="0" justifyLastLine="0" shrinkToFit="0" readingOrder="0"/>
      <border diagonalUp="0" diagonalDown="0" outline="0">
        <left/>
        <right style="thin">
          <color auto="1"/>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rgb="FFF4F4ED"/>
        </patternFill>
      </fill>
      <protection locked="1" hidden="0"/>
    </dxf>
    <dxf>
      <font>
        <strike val="0"/>
        <outline val="0"/>
        <shadow val="0"/>
        <u val="none"/>
        <vertAlign val="baseline"/>
        <sz val="12"/>
        <name val="Calibri"/>
        <family val="2"/>
        <scheme val="minor"/>
      </font>
      <fill>
        <patternFill patternType="solid">
          <fgColor indexed="64"/>
          <bgColor rgb="FF003865"/>
        </patternFill>
      </fill>
      <border diagonalUp="0" diagonalDown="0" outline="0">
        <left style="thin">
          <color indexed="64"/>
        </left>
        <right style="thin">
          <color indexed="64"/>
        </right>
        <top/>
        <bottom/>
      </border>
      <protection locked="1" hidden="0"/>
    </dxf>
    <dxf>
      <fill>
        <patternFill patternType="gray125">
          <bgColor theme="0" tint="-0.14996795556505021"/>
        </patternFill>
      </fill>
    </dxf>
    <dxf>
      <font>
        <color auto="1"/>
      </font>
      <fill>
        <patternFill>
          <bgColor theme="9" tint="0.79998168889431442"/>
        </patternFill>
      </fill>
    </dxf>
    <dxf>
      <fill>
        <patternFill patternType="solid">
          <bgColor rgb="FFD7EFFD"/>
        </patternFill>
      </fill>
    </dxf>
    <dxf>
      <font>
        <strike val="0"/>
        <color auto="1"/>
      </font>
      <fill>
        <patternFill patternType="solid">
          <bgColor rgb="FFD7F1FD"/>
        </patternFill>
      </fill>
    </dxf>
    <dxf>
      <font>
        <strike val="0"/>
        <color auto="1"/>
      </font>
      <fill>
        <patternFill patternType="solid">
          <bgColor rgb="FFD0EEFC"/>
        </patternFill>
      </fill>
    </dxf>
    <dxf>
      <font>
        <strike val="0"/>
        <color auto="1"/>
      </font>
      <fill>
        <patternFill patternType="solid">
          <bgColor rgb="FFD4EEFC"/>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ont>
        <b val="0"/>
        <i val="0"/>
        <color theme="1"/>
      </font>
      <fill>
        <patternFill>
          <bgColor rgb="FFFF9999"/>
        </patternFill>
      </fill>
    </dxf>
    <dxf>
      <font>
        <b val="0"/>
        <i val="0"/>
        <color theme="1"/>
      </font>
      <fill>
        <patternFill>
          <bgColor rgb="FFFF9999"/>
        </patternFill>
      </fill>
    </dxf>
    <dxf>
      <font>
        <b val="0"/>
        <i val="0"/>
      </font>
      <fill>
        <patternFill>
          <bgColor rgb="FFFF9999"/>
        </patternFill>
      </fill>
    </dxf>
    <dxf>
      <fill>
        <patternFill>
          <bgColor theme="9" tint="0.79998168889431442"/>
        </patternFill>
      </fill>
    </dxf>
    <dxf>
      <font>
        <color theme="1"/>
      </font>
      <fill>
        <patternFill>
          <bgColor rgb="FFFF9999"/>
        </patternFill>
      </fill>
      <border>
        <left style="thin">
          <color theme="1"/>
        </left>
        <right style="thin">
          <color theme="1"/>
        </right>
        <top style="thin">
          <color theme="1"/>
        </top>
        <bottom style="thin">
          <color theme="1"/>
        </bottom>
      </border>
    </dxf>
    <dxf>
      <fill>
        <patternFill patternType="gray125">
          <bgColor theme="0" tint="-0.14996795556505021"/>
        </patternFill>
      </fill>
    </dxf>
    <dxf>
      <font>
        <color theme="1"/>
      </font>
      <fill>
        <patternFill>
          <bgColor rgb="FFFF9999"/>
        </patternFill>
      </fill>
      <border>
        <left style="thin">
          <color theme="1"/>
        </left>
        <right style="thin">
          <color theme="1"/>
        </right>
        <top style="thin">
          <color theme="1"/>
        </top>
        <bottom style="thin">
          <color theme="1"/>
        </bottom>
      </border>
    </dxf>
    <dxf>
      <fill>
        <patternFill patternType="solid">
          <bgColor rgb="FFE1F4FD"/>
        </patternFill>
      </fill>
    </dxf>
    <dxf>
      <fill>
        <patternFill patternType="solid">
          <bgColor rgb="FFE1F4FD"/>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ill>
        <patternFill patternType="solid">
          <bgColor rgb="FFE1F4FD"/>
        </patternFill>
      </fill>
    </dxf>
    <dxf>
      <fill>
        <patternFill patternType="solid">
          <bgColor rgb="FFE1F4FD"/>
        </patternFill>
      </fill>
    </dxf>
    <dxf>
      <fill>
        <patternFill patternType="solid">
          <bgColor rgb="FFE1F4FD"/>
        </patternFill>
      </fill>
    </dxf>
    <dxf>
      <fill>
        <patternFill patternType="solid">
          <bgColor rgb="FFE1F4FD"/>
        </patternFill>
      </fill>
    </dxf>
    <dxf>
      <font>
        <color theme="1"/>
      </font>
      <fill>
        <patternFill>
          <bgColor rgb="FFFF9999"/>
        </patternFill>
      </fill>
      <border>
        <left style="thin">
          <color theme="1"/>
        </left>
        <right style="thin">
          <color theme="1"/>
        </right>
        <top style="thin">
          <color theme="1"/>
        </top>
        <bottom style="thin">
          <color theme="1"/>
        </bottom>
      </border>
    </dxf>
    <dxf>
      <font>
        <b val="0"/>
        <i val="0"/>
        <color auto="1"/>
      </font>
      <fill>
        <patternFill>
          <bgColor rgb="FFFF9999"/>
        </patternFill>
      </fill>
      <border>
        <left style="thin">
          <color theme="1"/>
        </left>
        <right style="thin">
          <color theme="1"/>
        </right>
        <top style="thin">
          <color theme="1"/>
        </top>
        <bottom style="thin">
          <color theme="1"/>
        </bottom>
      </border>
    </dxf>
    <dxf>
      <fill>
        <patternFill patternType="gray125">
          <bgColor theme="0" tint="-0.14996795556505021"/>
        </patternFill>
      </fill>
    </dxf>
    <dxf>
      <fill>
        <patternFill patternType="gray125">
          <bgColor theme="0" tint="-0.14996795556505021"/>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1"/>
      </font>
      <fill>
        <patternFill>
          <bgColor rgb="FFFF9999"/>
        </patternFill>
      </fill>
      <border>
        <left style="thin">
          <color theme="1"/>
        </left>
        <right style="thin">
          <color theme="1"/>
        </right>
        <top style="thin">
          <color theme="1"/>
        </top>
        <bottom style="thin">
          <color theme="1"/>
        </bottom>
      </border>
    </dxf>
    <dxf>
      <font>
        <b/>
        <i val="0"/>
      </font>
      <fill>
        <patternFill>
          <bgColor rgb="FFFF9999"/>
        </patternFill>
      </fill>
      <border>
        <left style="thin">
          <color theme="1"/>
        </left>
        <right style="thin">
          <color theme="1"/>
        </right>
        <top style="thin">
          <color theme="1"/>
        </top>
        <bottom style="thin">
          <color theme="1"/>
        </bottom>
      </border>
    </dxf>
    <dxf>
      <font>
        <b/>
        <i val="0"/>
        <color theme="1"/>
      </font>
      <fill>
        <patternFill>
          <bgColor theme="9" tint="0.79998168889431442"/>
        </patternFill>
      </fill>
      <border>
        <left style="thin">
          <color theme="1"/>
        </left>
        <right style="thin">
          <color theme="1"/>
        </right>
        <top style="thin">
          <color theme="1"/>
        </top>
        <bottom style="thin">
          <color theme="1"/>
        </bottom>
      </border>
    </dxf>
    <dxf>
      <font>
        <b/>
        <i val="0"/>
      </font>
      <fill>
        <patternFill>
          <bgColor rgb="FFFF9999"/>
        </patternFill>
      </fill>
      <border>
        <left style="thin">
          <color theme="1"/>
        </left>
        <right style="thin">
          <color theme="1"/>
        </right>
        <top style="thin">
          <color theme="1"/>
        </top>
        <bottom style="thin">
          <color theme="1"/>
        </bottom>
      </border>
    </dxf>
    <dxf>
      <font>
        <b/>
        <i val="0"/>
      </font>
      <fill>
        <patternFill>
          <bgColor theme="7" tint="0.59996337778862885"/>
        </patternFill>
      </fill>
      <border>
        <left style="thin">
          <color theme="1"/>
        </left>
        <right style="thin">
          <color theme="1"/>
        </right>
        <top style="thin">
          <color theme="1"/>
        </top>
        <bottom style="thin">
          <color theme="1"/>
        </bottom>
      </border>
    </dxf>
    <dxf>
      <font>
        <color theme="1"/>
      </font>
      <fill>
        <patternFill>
          <bgColor rgb="FFFF9999"/>
        </patternFill>
      </fill>
    </dxf>
    <dxf>
      <font>
        <color theme="1"/>
      </font>
      <fill>
        <patternFill>
          <bgColor theme="9" tint="0.79998168889431442"/>
        </patternFill>
      </fill>
    </dxf>
    <dxf>
      <font>
        <color theme="1"/>
      </font>
      <fill>
        <patternFill>
          <bgColor rgb="FFFF9999"/>
        </patternFill>
      </fill>
    </dxf>
    <dxf>
      <font>
        <color theme="1"/>
      </font>
      <fill>
        <patternFill>
          <bgColor theme="9" tint="0.79998168889431442"/>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gray125">
          <bgColor theme="0" tint="-0.14996795556505021"/>
        </patternFill>
      </fill>
    </dxf>
    <dxf>
      <fill>
        <patternFill patternType="solid">
          <bgColor theme="7" tint="0.59996337778862885"/>
        </patternFill>
      </fill>
      <border>
        <left style="thin">
          <color theme="1"/>
        </left>
        <right style="thin">
          <color theme="1"/>
        </right>
        <top style="thin">
          <color theme="1"/>
        </top>
        <bottom style="thin">
          <color theme="1"/>
        </bottom>
      </border>
    </dxf>
    <dxf>
      <fill>
        <patternFill>
          <bgColor theme="0"/>
        </patternFill>
      </fill>
      <border>
        <left style="thin">
          <color theme="1"/>
        </left>
        <right style="thin">
          <color theme="1"/>
        </right>
        <top style="thin">
          <color theme="1"/>
        </top>
        <bottom style="thin">
          <color theme="1"/>
        </bottom>
      </border>
    </dxf>
    <dxf>
      <fill>
        <patternFill>
          <bgColor rgb="FFFF9999"/>
        </patternFill>
      </fill>
      <border>
        <left style="thin">
          <color theme="1"/>
        </left>
        <right style="thin">
          <color theme="1"/>
        </right>
        <top style="thin">
          <color theme="1"/>
        </top>
        <bottom style="thin">
          <color theme="1"/>
        </bottom>
      </border>
    </dxf>
    <dxf>
      <font>
        <b/>
        <i val="0"/>
        <color theme="0"/>
      </font>
      <fill>
        <patternFill>
          <bgColor theme="4" tint="-0.49998474074526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ont>
        <color theme="0" tint="-0.14996795556505021"/>
      </font>
      <fill>
        <patternFill patternType="gray125">
          <bgColor theme="0" tint="-0.14993743705557422"/>
        </patternFill>
      </fill>
    </dxf>
    <dxf>
      <fill>
        <patternFill patternType="solid">
          <bgColor rgb="FFE1F4FD"/>
        </patternFill>
      </fill>
    </dxf>
    <dxf>
      <font>
        <b val="0"/>
        <i val="0"/>
      </font>
      <fill>
        <patternFill>
          <bgColor rgb="FFFF9999"/>
        </patternFill>
      </fill>
    </dxf>
  </dxfs>
  <tableStyles count="0" defaultTableStyle="TableStyleMedium2" defaultPivotStyle="PivotStyleLight16"/>
  <colors>
    <mruColors>
      <color rgb="FFFFCCCC"/>
      <color rgb="FFD4EEFC"/>
      <color rgb="FFD0EEFC"/>
      <color rgb="FFD7F1FD"/>
      <color rgb="FFD7EFFD"/>
      <color rgb="FFC8ECFC"/>
      <color rgb="FFC7F0FD"/>
      <color rgb="FFCFF8FD"/>
      <color rgb="FFCEFFFE"/>
      <color rgb="FFC3FD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editAs="oneCell">
    <xdr:from>
      <xdr:col>1</xdr:col>
      <xdr:colOff>70566</xdr:colOff>
      <xdr:row>1</xdr:row>
      <xdr:rowOff>98777</xdr:rowOff>
    </xdr:from>
    <xdr:to>
      <xdr:col>3</xdr:col>
      <xdr:colOff>1255899</xdr:colOff>
      <xdr:row>4</xdr:row>
      <xdr:rowOff>169333</xdr:rowOff>
    </xdr:to>
    <xdr:pic>
      <xdr:nvPicPr>
        <xdr:cNvPr id="2" name="Picture 1">
          <a:extLst>
            <a:ext uri="{FF2B5EF4-FFF2-40B4-BE49-F238E27FC236}">
              <a16:creationId xmlns:a16="http://schemas.microsoft.com/office/drawing/2014/main" id="{35E8A8D2-EE6A-0940-AEF1-5227874473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8122" y="310444"/>
          <a:ext cx="1989666" cy="6632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97014</xdr:colOff>
      <xdr:row>1</xdr:row>
      <xdr:rowOff>116417</xdr:rowOff>
    </xdr:from>
    <xdr:to>
      <xdr:col>2</xdr:col>
      <xdr:colOff>1816805</xdr:colOff>
      <xdr:row>4</xdr:row>
      <xdr:rowOff>160514</xdr:rowOff>
    </xdr:to>
    <xdr:pic>
      <xdr:nvPicPr>
        <xdr:cNvPr id="2" name="Picture 1">
          <a:extLst>
            <a:ext uri="{FF2B5EF4-FFF2-40B4-BE49-F238E27FC236}">
              <a16:creationId xmlns:a16="http://schemas.microsoft.com/office/drawing/2014/main" id="{4D29B0B3-C5F7-5441-895B-A7D2A2C624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5125" y="328084"/>
          <a:ext cx="1987902" cy="6367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79375</xdr:colOff>
      <xdr:row>1</xdr:row>
      <xdr:rowOff>127000</xdr:rowOff>
    </xdr:from>
    <xdr:to>
      <xdr:col>3</xdr:col>
      <xdr:colOff>55879</xdr:colOff>
      <xdr:row>4</xdr:row>
      <xdr:rowOff>171097</xdr:rowOff>
    </xdr:to>
    <xdr:pic>
      <xdr:nvPicPr>
        <xdr:cNvPr id="4" name="Picture 3">
          <a:extLst>
            <a:ext uri="{FF2B5EF4-FFF2-40B4-BE49-F238E27FC236}">
              <a16:creationId xmlns:a16="http://schemas.microsoft.com/office/drawing/2014/main" id="{58D1DD59-975B-EE4B-A539-51256D9DB9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349250"/>
          <a:ext cx="1989666" cy="663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28223</xdr:colOff>
      <xdr:row>1</xdr:row>
      <xdr:rowOff>98778</xdr:rowOff>
    </xdr:from>
    <xdr:to>
      <xdr:col>2</xdr:col>
      <xdr:colOff>1809539</xdr:colOff>
      <xdr:row>4</xdr:row>
      <xdr:rowOff>169334</xdr:rowOff>
    </xdr:to>
    <xdr:pic>
      <xdr:nvPicPr>
        <xdr:cNvPr id="2" name="Picture 1">
          <a:extLst>
            <a:ext uri="{FF2B5EF4-FFF2-40B4-BE49-F238E27FC236}">
              <a16:creationId xmlns:a16="http://schemas.microsoft.com/office/drawing/2014/main" id="{302B1E95-DDB4-734E-9E36-9677A2457E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779" y="310445"/>
          <a:ext cx="1989666" cy="6632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31750</xdr:colOff>
      <xdr:row>1</xdr:row>
      <xdr:rowOff>127000</xdr:rowOff>
    </xdr:from>
    <xdr:to>
      <xdr:col>3</xdr:col>
      <xdr:colOff>551391</xdr:colOff>
      <xdr:row>4</xdr:row>
      <xdr:rowOff>174907</xdr:rowOff>
    </xdr:to>
    <xdr:pic>
      <xdr:nvPicPr>
        <xdr:cNvPr id="3" name="Picture 2">
          <a:extLst>
            <a:ext uri="{FF2B5EF4-FFF2-40B4-BE49-F238E27FC236}">
              <a16:creationId xmlns:a16="http://schemas.microsoft.com/office/drawing/2014/main" id="{B419E6C0-AC37-B34B-8B5D-421D3B47EB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349250"/>
          <a:ext cx="1989666" cy="6632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84667</xdr:colOff>
      <xdr:row>1</xdr:row>
      <xdr:rowOff>112889</xdr:rowOff>
    </xdr:from>
    <xdr:to>
      <xdr:col>3</xdr:col>
      <xdr:colOff>1278537</xdr:colOff>
      <xdr:row>4</xdr:row>
      <xdr:rowOff>168416</xdr:rowOff>
    </xdr:to>
    <xdr:pic>
      <xdr:nvPicPr>
        <xdr:cNvPr id="2" name="Picture 1">
          <a:extLst>
            <a:ext uri="{FF2B5EF4-FFF2-40B4-BE49-F238E27FC236}">
              <a16:creationId xmlns:a16="http://schemas.microsoft.com/office/drawing/2014/main" id="{BE517041-11AB-D947-8150-5725822EC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778" y="324556"/>
          <a:ext cx="1987902" cy="6367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70555</xdr:colOff>
      <xdr:row>1</xdr:row>
      <xdr:rowOff>127000</xdr:rowOff>
    </xdr:from>
    <xdr:to>
      <xdr:col>3</xdr:col>
      <xdr:colOff>1098901</xdr:colOff>
      <xdr:row>4</xdr:row>
      <xdr:rowOff>171097</xdr:rowOff>
    </xdr:to>
    <xdr:pic>
      <xdr:nvPicPr>
        <xdr:cNvPr id="2" name="Picture 1">
          <a:extLst>
            <a:ext uri="{FF2B5EF4-FFF2-40B4-BE49-F238E27FC236}">
              <a16:creationId xmlns:a16="http://schemas.microsoft.com/office/drawing/2014/main" id="{4463EF6A-F93A-8946-A397-D3DC413E1A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666" y="338667"/>
          <a:ext cx="1987902" cy="6367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28222</xdr:colOff>
      <xdr:row>1</xdr:row>
      <xdr:rowOff>112889</xdr:rowOff>
    </xdr:from>
    <xdr:to>
      <xdr:col>3</xdr:col>
      <xdr:colOff>1578680</xdr:colOff>
      <xdr:row>4</xdr:row>
      <xdr:rowOff>164606</xdr:rowOff>
    </xdr:to>
    <xdr:pic>
      <xdr:nvPicPr>
        <xdr:cNvPr id="2" name="Picture 1">
          <a:extLst>
            <a:ext uri="{FF2B5EF4-FFF2-40B4-BE49-F238E27FC236}">
              <a16:creationId xmlns:a16="http://schemas.microsoft.com/office/drawing/2014/main" id="{76CEAB51-F1C6-F04B-B8F8-8B58FACA95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778" y="324556"/>
          <a:ext cx="1987902" cy="6367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14111</xdr:colOff>
      <xdr:row>1</xdr:row>
      <xdr:rowOff>112889</xdr:rowOff>
    </xdr:from>
    <xdr:to>
      <xdr:col>3</xdr:col>
      <xdr:colOff>4939</xdr:colOff>
      <xdr:row>4</xdr:row>
      <xdr:rowOff>183445</xdr:rowOff>
    </xdr:to>
    <xdr:pic>
      <xdr:nvPicPr>
        <xdr:cNvPr id="2" name="Picture 1">
          <a:extLst>
            <a:ext uri="{FF2B5EF4-FFF2-40B4-BE49-F238E27FC236}">
              <a16:creationId xmlns:a16="http://schemas.microsoft.com/office/drawing/2014/main" id="{88EF8846-5790-9F42-81C6-8F997F2BE9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67" y="324556"/>
          <a:ext cx="1989666" cy="66322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56852</xdr:colOff>
      <xdr:row>6</xdr:row>
      <xdr:rowOff>76200</xdr:rowOff>
    </xdr:from>
    <xdr:to>
      <xdr:col>5</xdr:col>
      <xdr:colOff>3009</xdr:colOff>
      <xdr:row>37</xdr:row>
      <xdr:rowOff>50482</xdr:rowOff>
    </xdr:to>
    <xdr:pic>
      <xdr:nvPicPr>
        <xdr:cNvPr id="3" name="Picture 2" descr="This guide provides an image of each vehicle body types in order to help users select the correct body type name.">
          <a:extLst>
            <a:ext uri="{FF2B5EF4-FFF2-40B4-BE49-F238E27FC236}">
              <a16:creationId xmlns:a16="http://schemas.microsoft.com/office/drawing/2014/main" id="{E1F03D70-5251-4A0A-B7AA-5112AB20C2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5585" y="660400"/>
          <a:ext cx="8855207" cy="6011016"/>
        </a:xfrm>
        <a:prstGeom prst="rect">
          <a:avLst/>
        </a:prstGeom>
        <a:ln>
          <a:solidFill>
            <a:sysClr val="windowText" lastClr="000000"/>
          </a:solidFill>
        </a:ln>
      </xdr:spPr>
    </xdr:pic>
    <xdr:clientData/>
  </xdr:twoCellAnchor>
  <xdr:twoCellAnchor editAs="oneCell">
    <xdr:from>
      <xdr:col>1</xdr:col>
      <xdr:colOff>98778</xdr:colOff>
      <xdr:row>1</xdr:row>
      <xdr:rowOff>112888</xdr:rowOff>
    </xdr:from>
    <xdr:to>
      <xdr:col>2</xdr:col>
      <xdr:colOff>1820333</xdr:colOff>
      <xdr:row>4</xdr:row>
      <xdr:rowOff>183444</xdr:rowOff>
    </xdr:to>
    <xdr:pic>
      <xdr:nvPicPr>
        <xdr:cNvPr id="4" name="Picture 3">
          <a:extLst>
            <a:ext uri="{FF2B5EF4-FFF2-40B4-BE49-F238E27FC236}">
              <a16:creationId xmlns:a16="http://schemas.microsoft.com/office/drawing/2014/main" id="{755AA89C-5E94-9D4E-9979-C3360A7438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8667" y="310444"/>
          <a:ext cx="1989666" cy="66322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0F40B7-3E10-466C-AA0F-8BAF16911123}" name="Table14345" displayName="Table14345" ref="C60:D62" totalsRowShown="0" headerRowDxfId="48" dataDxfId="47" headerRowBorderDxfId="45" tableBorderDxfId="46" totalsRowBorderDxfId="44">
  <sortState xmlns:xlrd2="http://schemas.microsoft.com/office/spreadsheetml/2017/richdata2" ref="C61:D86">
    <sortCondition ref="C60:C86"/>
  </sortState>
  <tableColumns count="2">
    <tableColumn id="1" xr3:uid="{E0E77991-DE1B-40D2-AC44-A74B6023AD0F}" name="Term" dataDxfId="43"/>
    <tableColumn id="2" xr3:uid="{D3CEE25E-7B3A-45FF-97ED-5D0B0FD58AA4}" name="Description"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3E2C274-9805-4470-AFA6-898BE260A41C}" name="Table2" displayName="Table2" ref="C34:D43" totalsRowShown="0" headerRowDxfId="41" dataDxfId="40" headerRowBorderDxfId="38" tableBorderDxfId="39" totalsRowBorderDxfId="37">
  <tableColumns count="2">
    <tableColumn id="1" xr3:uid="{B7C143D4-D7B2-44B3-A2AF-130514FC78C9}" name="Term" dataDxfId="36"/>
    <tableColumn id="2" xr3:uid="{B7D1B979-933F-436B-A347-F2851209E790}" name="Description" dataDxfId="3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E3592E-A0F7-49CC-9527-B8E9054CB59D}" name="Table3" displayName="Table3" ref="C46:D47" totalsRowShown="0" headerRowDxfId="34" dataDxfId="33" headerRowBorderDxfId="31" tableBorderDxfId="32" totalsRowBorderDxfId="30">
  <tableColumns count="2">
    <tableColumn id="1" xr3:uid="{35649BED-B043-42E6-BD04-E49B54F36B64}" name="Term" dataDxfId="29"/>
    <tableColumn id="2" xr3:uid="{285058AA-7BB7-4C17-9656-16AE89581997}" name="Description" dataDxfId="2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171BCA0-A918-4BE5-AF67-1304F9422515}" name="Table5" displayName="Table5" ref="C50:D53" totalsRowShown="0" headerRowDxfId="27" dataDxfId="26" headerRowBorderDxfId="24" tableBorderDxfId="25" totalsRowBorderDxfId="23">
  <tableColumns count="2">
    <tableColumn id="1" xr3:uid="{E76F41B4-5B50-4D8E-AB65-342CA6D07794}" name="Term" dataDxfId="22"/>
    <tableColumn id="2" xr3:uid="{48D6AF20-FD31-499A-88FB-13B133C49082}" name="Description" dataDxfId="2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C872D3A-8B7C-492B-8D6B-04E040DA5808}" name="Table6" displayName="Table6" ref="C20:D31" totalsRowShown="0" headerRowDxfId="20" dataDxfId="19" headerRowBorderDxfId="17" tableBorderDxfId="18" totalsRowBorderDxfId="16">
  <tableColumns count="2">
    <tableColumn id="1" xr3:uid="{32E1D605-8CC5-4552-8031-2C42E71999AF}" name="Term" dataDxfId="15"/>
    <tableColumn id="2" xr3:uid="{741370E9-F76B-48BB-9EED-1B6BCCE90C70}" name="Description" dataDxfId="1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4605C9A-69D1-4D00-BDCF-18C41E89A719}" name="Table14345910" displayName="Table14345910" ref="C56:D57" totalsRowShown="0" headerRowDxfId="13" dataDxfId="12" headerRowBorderDxfId="10" tableBorderDxfId="11" totalsRowBorderDxfId="9">
  <sortState xmlns:xlrd2="http://schemas.microsoft.com/office/spreadsheetml/2017/richdata2" ref="C57:D81">
    <sortCondition ref="C59:C85"/>
  </sortState>
  <tableColumns count="2">
    <tableColumn id="1" xr3:uid="{35A3FEF4-4A3C-4C89-A33D-E720C1C7C4F8}" name="Term" dataDxfId="8"/>
    <tableColumn id="2" xr3:uid="{182F5A44-5764-4ACF-B102-C94ED3EB7658}" name="Description" dataDxfId="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665CF9-62CD-40B1-8593-4711A0A51CB0}" name="Table62" displayName="Table62" ref="C9:D17" totalsRowShown="0" headerRowDxfId="6" dataDxfId="5" headerRowBorderDxfId="3" tableBorderDxfId="4" totalsRowBorderDxfId="2">
  <tableColumns count="2">
    <tableColumn id="1" xr3:uid="{2933D76D-7B8B-43EA-85AA-9A4A1B828D6C}" name="Term" dataDxfId="1"/>
    <tableColumn id="2" xr3:uid="{B30A6086-B96D-4D6F-930D-6FF0BFE888B6}" name="Descrip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leet@commercial.progressive.com" TargetMode="External"/></Relationships>
</file>

<file path=xl/worksheets/_rels/sheet10.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D2FF4-A18A-4905-9798-38B153678F2F}">
  <sheetPr codeName="Sheet8">
    <tabColor theme="5" tint="-0.249977111117893"/>
  </sheetPr>
  <dimension ref="A1:Z102"/>
  <sheetViews>
    <sheetView tabSelected="1" zoomScale="90" zoomScaleNormal="90" workbookViewId="0"/>
  </sheetViews>
  <sheetFormatPr defaultColWidth="8.7109375" defaultRowHeight="15.6"/>
  <cols>
    <col min="1" max="1" width="2.7109375" style="196" customWidth="1"/>
    <col min="2" max="2" width="3.28515625" style="196" customWidth="1"/>
    <col min="3" max="3" width="7.28515625" style="196" customWidth="1"/>
    <col min="4" max="4" width="20.28515625" style="196" customWidth="1"/>
    <col min="5" max="5" width="84.7109375" style="196" customWidth="1"/>
    <col min="6" max="6" width="2.28515625" style="196" customWidth="1"/>
    <col min="7" max="7" width="17.7109375" style="196" customWidth="1"/>
    <col min="8" max="8" width="25.42578125" style="196" bestFit="1" customWidth="1"/>
    <col min="9" max="9" width="3.42578125" style="196" customWidth="1"/>
    <col min="10" max="13" width="10.28515625" style="196" customWidth="1"/>
    <col min="14" max="14" width="9.28515625" style="196" customWidth="1"/>
    <col min="15" max="16384" width="8.7109375" style="196"/>
  </cols>
  <sheetData>
    <row r="1" spans="1:26" ht="16.149999999999999" thickBot="1">
      <c r="A1" s="183"/>
      <c r="B1" s="183"/>
      <c r="C1" s="183"/>
      <c r="D1" s="183"/>
      <c r="E1" s="183"/>
      <c r="F1" s="183"/>
      <c r="G1" s="183"/>
      <c r="H1" s="183"/>
      <c r="I1" s="183"/>
      <c r="J1" s="183"/>
      <c r="K1" s="183"/>
      <c r="L1" s="183"/>
      <c r="M1" s="183"/>
      <c r="N1" s="183"/>
      <c r="O1" s="183"/>
      <c r="P1" s="183"/>
      <c r="Q1" s="183"/>
      <c r="R1" s="183"/>
      <c r="S1" s="183"/>
      <c r="T1" s="183"/>
      <c r="U1" s="183"/>
      <c r="V1" s="183"/>
      <c r="W1" s="183"/>
      <c r="X1" s="183"/>
      <c r="Y1" s="183"/>
      <c r="Z1" s="183"/>
    </row>
    <row r="2" spans="1:26">
      <c r="A2" s="185"/>
      <c r="B2" s="2"/>
      <c r="C2" s="3"/>
      <c r="D2" s="3"/>
      <c r="E2" s="3"/>
      <c r="F2" s="3"/>
      <c r="G2" s="3"/>
      <c r="H2" s="4"/>
      <c r="I2" s="5"/>
      <c r="J2" s="184"/>
      <c r="K2" s="183"/>
      <c r="L2" s="183"/>
      <c r="M2" s="183"/>
      <c r="N2" s="183"/>
      <c r="O2" s="183"/>
      <c r="P2" s="183"/>
      <c r="Q2" s="183"/>
      <c r="R2" s="183"/>
      <c r="S2" s="183"/>
      <c r="T2" s="183"/>
      <c r="U2" s="183"/>
      <c r="V2" s="183"/>
      <c r="W2" s="183"/>
      <c r="X2" s="183"/>
      <c r="Y2" s="183"/>
      <c r="Z2" s="183"/>
    </row>
    <row r="3" spans="1:26">
      <c r="A3" s="185"/>
      <c r="B3" s="6"/>
      <c r="C3" s="8"/>
      <c r="D3" s="8"/>
      <c r="E3" s="8"/>
      <c r="F3" s="8"/>
      <c r="G3" s="8"/>
      <c r="H3" s="9"/>
      <c r="I3" s="10"/>
      <c r="J3" s="183"/>
      <c r="K3" s="183"/>
      <c r="L3" s="183"/>
      <c r="M3" s="183"/>
      <c r="N3" s="183"/>
      <c r="O3" s="183"/>
      <c r="P3" s="183"/>
      <c r="Q3" s="183"/>
      <c r="R3" s="183"/>
      <c r="S3" s="183"/>
      <c r="T3" s="183"/>
      <c r="U3" s="183"/>
      <c r="V3" s="183"/>
      <c r="W3" s="183"/>
      <c r="X3" s="183"/>
      <c r="Y3" s="183"/>
      <c r="Z3" s="183"/>
    </row>
    <row r="4" spans="1:26">
      <c r="A4" s="185"/>
      <c r="B4" s="6"/>
      <c r="C4" s="8"/>
      <c r="D4" s="8"/>
      <c r="E4" s="8"/>
      <c r="F4" s="8"/>
      <c r="G4" s="8"/>
      <c r="H4" s="9"/>
      <c r="I4" s="10"/>
      <c r="J4" s="183"/>
      <c r="K4" s="183"/>
      <c r="L4" s="183"/>
      <c r="M4" s="183"/>
      <c r="N4" s="183"/>
      <c r="O4" s="183"/>
      <c r="P4" s="183"/>
      <c r="Q4" s="183"/>
      <c r="R4" s="183"/>
      <c r="S4" s="183"/>
      <c r="T4" s="183"/>
      <c r="U4" s="183"/>
      <c r="V4" s="183"/>
      <c r="W4" s="183"/>
      <c r="X4" s="183"/>
      <c r="Y4" s="183"/>
      <c r="Z4" s="183"/>
    </row>
    <row r="5" spans="1:26">
      <c r="A5" s="185"/>
      <c r="B5" s="6"/>
      <c r="C5" s="8"/>
      <c r="D5" s="8"/>
      <c r="E5" s="8"/>
      <c r="F5" s="8"/>
      <c r="G5" s="8"/>
      <c r="H5" s="9"/>
      <c r="I5" s="10"/>
      <c r="J5" s="183"/>
      <c r="K5" s="183"/>
      <c r="L5" s="183"/>
      <c r="M5" s="183"/>
      <c r="N5" s="183"/>
      <c r="O5" s="183"/>
      <c r="P5" s="183"/>
      <c r="Q5" s="183"/>
      <c r="R5" s="183"/>
      <c r="S5" s="183"/>
      <c r="T5" s="183"/>
      <c r="U5" s="183"/>
      <c r="V5" s="183"/>
      <c r="W5" s="183"/>
      <c r="X5" s="183"/>
      <c r="Y5" s="183"/>
      <c r="Z5" s="183"/>
    </row>
    <row r="6" spans="1:26">
      <c r="A6" s="185"/>
      <c r="B6" s="6"/>
      <c r="C6" s="7" t="str">
        <f>"Small Fleet Quoting Template v"&amp;Version!$A$2</f>
        <v>Small Fleet Quoting Template v1.1</v>
      </c>
      <c r="D6" s="8"/>
      <c r="E6" s="8"/>
      <c r="F6" s="8"/>
      <c r="G6" s="8"/>
      <c r="H6" s="9"/>
      <c r="I6" s="10"/>
      <c r="J6" s="183"/>
      <c r="K6" s="186"/>
      <c r="L6" s="183"/>
      <c r="M6" s="183"/>
      <c r="N6" s="183"/>
      <c r="O6" s="183"/>
      <c r="P6" s="183"/>
      <c r="Q6" s="183"/>
      <c r="R6" s="183"/>
      <c r="S6" s="183"/>
      <c r="T6" s="183"/>
      <c r="U6" s="183"/>
      <c r="V6" s="183"/>
      <c r="W6" s="183"/>
      <c r="X6" s="183"/>
      <c r="Y6" s="183"/>
      <c r="Z6" s="183"/>
    </row>
    <row r="7" spans="1:26">
      <c r="A7" s="185"/>
      <c r="B7" s="6"/>
      <c r="C7" s="7" t="s">
        <v>0</v>
      </c>
      <c r="D7" s="8"/>
      <c r="E7" s="8"/>
      <c r="F7" s="8"/>
      <c r="G7" s="8"/>
      <c r="H7" s="9"/>
      <c r="I7" s="10"/>
      <c r="J7" s="183"/>
      <c r="K7" s="186"/>
      <c r="L7" s="183"/>
      <c r="M7" s="183"/>
      <c r="N7" s="183"/>
      <c r="O7" s="183"/>
      <c r="P7" s="183"/>
      <c r="Q7" s="183"/>
      <c r="R7" s="183"/>
      <c r="S7" s="183"/>
      <c r="T7" s="183"/>
      <c r="U7" s="183"/>
      <c r="V7" s="183"/>
      <c r="W7" s="183"/>
      <c r="X7" s="183"/>
      <c r="Y7" s="183"/>
      <c r="Z7" s="183"/>
    </row>
    <row r="8" spans="1:26">
      <c r="A8" s="185"/>
      <c r="B8" s="6"/>
      <c r="C8" s="8"/>
      <c r="D8" s="8"/>
      <c r="E8" s="8"/>
      <c r="F8" s="8"/>
      <c r="G8" s="8"/>
      <c r="H8" s="9"/>
      <c r="I8" s="10"/>
      <c r="J8" s="183"/>
      <c r="K8" s="192"/>
      <c r="L8" s="183"/>
      <c r="M8" s="183"/>
      <c r="N8" s="183"/>
      <c r="O8" s="183"/>
      <c r="P8" s="183"/>
      <c r="Q8" s="183"/>
      <c r="R8" s="183"/>
      <c r="S8" s="183"/>
      <c r="T8" s="183"/>
      <c r="U8" s="183"/>
      <c r="V8" s="183"/>
      <c r="W8" s="183"/>
      <c r="X8" s="183"/>
      <c r="Y8" s="183"/>
      <c r="Z8" s="183"/>
    </row>
    <row r="9" spans="1:26" ht="14.65" customHeight="1">
      <c r="A9" s="185"/>
      <c r="B9" s="6"/>
      <c r="C9" s="379" t="s">
        <v>1</v>
      </c>
      <c r="D9" s="380"/>
      <c r="E9" s="380"/>
      <c r="F9" s="380"/>
      <c r="G9" s="380"/>
      <c r="H9" s="381"/>
      <c r="I9" s="11"/>
      <c r="J9" s="183"/>
      <c r="K9" s="186"/>
      <c r="L9" s="183"/>
      <c r="M9" s="183"/>
      <c r="N9" s="183"/>
      <c r="O9" s="183"/>
      <c r="P9" s="183"/>
      <c r="Q9" s="183"/>
      <c r="R9" s="183"/>
      <c r="S9" s="183"/>
      <c r="T9" s="183"/>
      <c r="U9" s="183"/>
      <c r="V9" s="183"/>
      <c r="W9" s="183"/>
      <c r="X9" s="183"/>
      <c r="Y9" s="183"/>
      <c r="Z9" s="183"/>
    </row>
    <row r="10" spans="1:26" ht="15.75" customHeight="1">
      <c r="A10" s="185"/>
      <c r="B10" s="6"/>
      <c r="C10" s="382" t="s">
        <v>2</v>
      </c>
      <c r="D10" s="383"/>
      <c r="E10" s="383"/>
      <c r="F10" s="383"/>
      <c r="G10" s="383"/>
      <c r="H10" s="384"/>
      <c r="I10" s="11"/>
      <c r="J10" s="183"/>
      <c r="K10" s="186"/>
      <c r="L10" s="183"/>
      <c r="M10" s="183"/>
      <c r="N10" s="183"/>
      <c r="O10" s="183"/>
      <c r="P10" s="183"/>
      <c r="Q10" s="183"/>
      <c r="R10" s="183"/>
      <c r="S10" s="183"/>
      <c r="T10" s="183"/>
      <c r="U10" s="183"/>
      <c r="V10" s="183"/>
      <c r="W10" s="183"/>
      <c r="X10" s="183"/>
      <c r="Y10" s="183"/>
      <c r="Z10" s="183"/>
    </row>
    <row r="11" spans="1:26" ht="15.75" customHeight="1">
      <c r="A11" s="185"/>
      <c r="B11" s="6"/>
      <c r="C11" s="385" t="s">
        <v>3</v>
      </c>
      <c r="D11" s="386"/>
      <c r="E11" s="386"/>
      <c r="F11" s="386"/>
      <c r="G11" s="386"/>
      <c r="H11" s="387"/>
      <c r="I11" s="11"/>
      <c r="J11" s="183"/>
      <c r="K11" s="186"/>
      <c r="L11" s="183"/>
      <c r="M11" s="183"/>
      <c r="N11" s="183"/>
      <c r="O11" s="183"/>
      <c r="P11" s="183"/>
      <c r="Q11" s="183"/>
      <c r="R11" s="183"/>
      <c r="S11" s="183"/>
      <c r="T11" s="183"/>
      <c r="U11" s="183"/>
      <c r="V11" s="183"/>
      <c r="W11" s="183"/>
      <c r="X11" s="183"/>
      <c r="Y11" s="183"/>
      <c r="Z11" s="183"/>
    </row>
    <row r="12" spans="1:26" ht="7.9" customHeight="1">
      <c r="A12" s="185"/>
      <c r="B12" s="6"/>
      <c r="C12" s="8"/>
      <c r="D12" s="8"/>
      <c r="E12" s="8"/>
      <c r="F12" s="8"/>
      <c r="G12" s="8"/>
      <c r="H12" s="8"/>
      <c r="I12" s="11"/>
      <c r="J12" s="183"/>
      <c r="K12" s="187"/>
      <c r="L12" s="183"/>
      <c r="M12" s="183"/>
      <c r="N12" s="183"/>
      <c r="O12" s="183"/>
      <c r="P12" s="183"/>
      <c r="Q12" s="183"/>
      <c r="R12" s="183"/>
      <c r="S12" s="183"/>
      <c r="T12" s="183"/>
      <c r="U12" s="183"/>
      <c r="V12" s="183"/>
      <c r="W12" s="183"/>
      <c r="X12" s="183"/>
      <c r="Y12" s="183"/>
      <c r="Z12" s="183"/>
    </row>
    <row r="13" spans="1:26">
      <c r="A13" s="185"/>
      <c r="B13" s="6"/>
      <c r="C13" s="188" t="s">
        <v>4</v>
      </c>
      <c r="D13" s="188" t="s">
        <v>5</v>
      </c>
      <c r="E13" s="189" t="s">
        <v>6</v>
      </c>
      <c r="F13" s="8"/>
      <c r="G13" s="188" t="s">
        <v>7</v>
      </c>
      <c r="H13" s="188" t="s">
        <v>8</v>
      </c>
      <c r="I13" s="11"/>
      <c r="J13" s="183"/>
      <c r="K13" s="186"/>
      <c r="L13" s="183"/>
      <c r="M13" s="183"/>
      <c r="N13" s="183"/>
      <c r="O13" s="183"/>
      <c r="P13" s="183"/>
      <c r="Q13" s="183"/>
      <c r="R13" s="183"/>
      <c r="S13" s="183"/>
      <c r="T13" s="183"/>
      <c r="U13" s="183"/>
      <c r="V13" s="183"/>
      <c r="W13" s="183"/>
      <c r="X13" s="183"/>
      <c r="Y13" s="183"/>
      <c r="Z13" s="183"/>
    </row>
    <row r="14" spans="1:26">
      <c r="A14" s="185"/>
      <c r="B14" s="6"/>
      <c r="C14" s="240">
        <v>1</v>
      </c>
      <c r="D14" s="248" t="s">
        <v>9</v>
      </c>
      <c r="E14" s="249" t="s">
        <v>10</v>
      </c>
      <c r="F14" s="8"/>
      <c r="G14" s="193"/>
      <c r="H14" s="350" t="s">
        <v>11</v>
      </c>
      <c r="I14" s="11"/>
      <c r="J14" s="183"/>
      <c r="K14" s="186"/>
      <c r="L14" s="183"/>
      <c r="M14" s="183"/>
      <c r="N14" s="183"/>
      <c r="O14" s="183"/>
      <c r="P14" s="183"/>
      <c r="Q14" s="183"/>
      <c r="R14" s="183"/>
      <c r="S14" s="183"/>
      <c r="T14" s="183"/>
      <c r="U14" s="183"/>
      <c r="V14" s="183"/>
      <c r="W14" s="183"/>
      <c r="X14" s="183"/>
      <c r="Y14" s="183"/>
      <c r="Z14" s="183"/>
    </row>
    <row r="15" spans="1:26">
      <c r="A15" s="185"/>
      <c r="B15" s="6"/>
      <c r="C15" s="240">
        <v>2</v>
      </c>
      <c r="D15" s="248" t="s">
        <v>12</v>
      </c>
      <c r="E15" s="194" t="s">
        <v>13</v>
      </c>
      <c r="F15" s="8"/>
      <c r="G15" s="214"/>
      <c r="H15" s="350" t="s">
        <v>14</v>
      </c>
      <c r="I15" s="11"/>
      <c r="J15" s="183"/>
      <c r="K15" s="183"/>
      <c r="L15" s="183"/>
      <c r="M15" s="183"/>
      <c r="N15" s="183"/>
      <c r="O15" s="183"/>
      <c r="P15" s="183"/>
      <c r="Q15" s="183"/>
      <c r="R15" s="183"/>
      <c r="S15" s="183"/>
      <c r="T15" s="183"/>
      <c r="U15" s="183"/>
      <c r="V15" s="183"/>
      <c r="W15" s="183"/>
      <c r="X15" s="183"/>
      <c r="Y15" s="183"/>
      <c r="Z15" s="183"/>
    </row>
    <row r="16" spans="1:26">
      <c r="A16" s="185"/>
      <c r="B16" s="6"/>
      <c r="C16" s="240">
        <v>3</v>
      </c>
      <c r="D16" s="248" t="s">
        <v>15</v>
      </c>
      <c r="E16" s="195" t="s">
        <v>16</v>
      </c>
      <c r="F16" s="8"/>
      <c r="G16" s="8"/>
      <c r="H16" s="8"/>
      <c r="I16" s="11"/>
      <c r="J16" s="183"/>
      <c r="K16" s="183"/>
      <c r="L16" s="183"/>
      <c r="M16" s="183"/>
      <c r="N16" s="183"/>
      <c r="O16" s="183"/>
      <c r="P16" s="183"/>
      <c r="Q16" s="183"/>
      <c r="R16" s="183"/>
      <c r="S16" s="183"/>
      <c r="T16" s="183"/>
      <c r="U16" s="183"/>
      <c r="V16" s="183"/>
      <c r="W16" s="183"/>
      <c r="X16" s="183"/>
      <c r="Y16" s="183"/>
      <c r="Z16" s="183"/>
    </row>
    <row r="17" spans="1:26">
      <c r="A17" s="185"/>
      <c r="B17" s="6"/>
      <c r="C17" s="240">
        <v>4</v>
      </c>
      <c r="D17" s="248" t="s">
        <v>17</v>
      </c>
      <c r="E17" s="249" t="s">
        <v>18</v>
      </c>
      <c r="F17" s="8"/>
      <c r="G17" s="8"/>
      <c r="H17" s="188" t="s">
        <v>19</v>
      </c>
      <c r="I17" s="11"/>
      <c r="J17" s="183"/>
      <c r="K17" s="183"/>
      <c r="L17" s="184"/>
      <c r="M17" s="183"/>
      <c r="N17" s="183"/>
      <c r="O17" s="183"/>
      <c r="P17" s="183"/>
      <c r="Q17" s="183"/>
      <c r="R17" s="183"/>
      <c r="S17" s="183"/>
      <c r="T17" s="183"/>
      <c r="U17" s="183"/>
      <c r="V17" s="183"/>
      <c r="W17" s="183"/>
      <c r="X17" s="183"/>
      <c r="Y17" s="183"/>
      <c r="Z17" s="183"/>
    </row>
    <row r="18" spans="1:26">
      <c r="A18" s="185"/>
      <c r="B18" s="6"/>
      <c r="C18" s="240">
        <v>5</v>
      </c>
      <c r="D18" s="248" t="s">
        <v>20</v>
      </c>
      <c r="E18" s="249" t="s">
        <v>21</v>
      </c>
      <c r="F18" s="8"/>
      <c r="G18" s="8"/>
      <c r="H18" s="248" t="s">
        <v>22</v>
      </c>
      <c r="I18" s="11"/>
      <c r="J18" s="183"/>
      <c r="K18" s="183"/>
      <c r="L18" s="183"/>
      <c r="M18" s="183"/>
      <c r="N18" s="183"/>
      <c r="O18" s="183"/>
      <c r="P18" s="183"/>
      <c r="Q18" s="183"/>
      <c r="R18" s="183"/>
      <c r="S18" s="183"/>
      <c r="T18" s="183"/>
      <c r="U18" s="183"/>
      <c r="V18" s="183"/>
      <c r="W18" s="183"/>
      <c r="X18" s="183"/>
      <c r="Y18" s="183"/>
      <c r="Z18" s="183"/>
    </row>
    <row r="19" spans="1:26" ht="14.65" customHeight="1">
      <c r="A19" s="185"/>
      <c r="B19" s="6"/>
      <c r="C19" s="240">
        <v>6</v>
      </c>
      <c r="D19" s="248" t="s">
        <v>23</v>
      </c>
      <c r="E19" s="249" t="s">
        <v>24</v>
      </c>
      <c r="F19" s="8"/>
      <c r="G19" s="8"/>
      <c r="H19" s="248" t="s">
        <v>25</v>
      </c>
      <c r="I19" s="11"/>
      <c r="J19" s="183"/>
      <c r="K19" s="183"/>
      <c r="L19" s="183"/>
      <c r="M19" s="183"/>
      <c r="N19" s="183"/>
      <c r="O19" s="183"/>
      <c r="P19" s="183"/>
      <c r="Q19" s="183"/>
      <c r="R19" s="183"/>
      <c r="S19" s="183"/>
      <c r="T19" s="183"/>
      <c r="U19" s="183"/>
      <c r="V19" s="183"/>
      <c r="W19" s="183"/>
      <c r="X19" s="183"/>
      <c r="Y19" s="183"/>
      <c r="Z19" s="183"/>
    </row>
    <row r="20" spans="1:26">
      <c r="A20" s="185"/>
      <c r="B20" s="6"/>
      <c r="C20" s="240">
        <v>7</v>
      </c>
      <c r="D20" s="248" t="s">
        <v>26</v>
      </c>
      <c r="E20" s="249" t="s">
        <v>27</v>
      </c>
      <c r="F20" s="8"/>
      <c r="G20" s="8"/>
      <c r="H20" s="1"/>
      <c r="I20" s="11"/>
      <c r="J20" s="183"/>
      <c r="K20" s="183"/>
      <c r="L20" s="183"/>
      <c r="M20" s="183"/>
      <c r="N20" s="183"/>
      <c r="O20" s="183"/>
      <c r="P20" s="183"/>
      <c r="Q20" s="183"/>
      <c r="R20" s="183"/>
      <c r="S20" s="183"/>
      <c r="T20" s="183"/>
      <c r="U20" s="183"/>
      <c r="V20" s="183"/>
      <c r="W20" s="183"/>
      <c r="X20" s="183"/>
      <c r="Y20" s="183"/>
      <c r="Z20" s="183"/>
    </row>
    <row r="21" spans="1:26">
      <c r="A21" s="185"/>
      <c r="B21" s="6"/>
      <c r="C21" s="8"/>
      <c r="D21" s="13"/>
      <c r="E21" s="8"/>
      <c r="F21" s="8"/>
      <c r="G21" s="8"/>
      <c r="H21" s="8"/>
      <c r="I21" s="11"/>
      <c r="J21" s="183"/>
      <c r="K21" s="183"/>
      <c r="L21" s="183"/>
      <c r="M21" s="183"/>
      <c r="N21" s="183"/>
      <c r="O21" s="183"/>
      <c r="P21" s="183"/>
      <c r="Q21" s="183"/>
      <c r="R21" s="183"/>
      <c r="S21" s="183"/>
      <c r="T21" s="183"/>
      <c r="U21" s="183"/>
      <c r="V21" s="183"/>
      <c r="W21" s="183"/>
      <c r="X21" s="183"/>
      <c r="Y21" s="183"/>
      <c r="Z21" s="183"/>
    </row>
    <row r="22" spans="1:26" ht="15.75" customHeight="1">
      <c r="A22" s="185"/>
      <c r="B22" s="6"/>
      <c r="C22" s="391" t="s">
        <v>28</v>
      </c>
      <c r="D22" s="391"/>
      <c r="E22" s="388" t="s">
        <v>29</v>
      </c>
      <c r="F22" s="389"/>
      <c r="G22" s="389"/>
      <c r="H22" s="390"/>
      <c r="I22" s="11"/>
      <c r="J22" s="183"/>
      <c r="K22" s="183"/>
      <c r="L22" s="183"/>
      <c r="M22" s="183"/>
      <c r="N22" s="183"/>
      <c r="O22" s="183"/>
      <c r="P22" s="183"/>
      <c r="Q22" s="183"/>
      <c r="R22" s="183"/>
      <c r="S22" s="183"/>
      <c r="T22" s="183"/>
      <c r="U22" s="183"/>
      <c r="V22" s="183"/>
      <c r="W22" s="183"/>
      <c r="X22" s="183"/>
      <c r="Y22" s="183"/>
      <c r="Z22" s="183"/>
    </row>
    <row r="23" spans="1:26" ht="15.75" customHeight="1">
      <c r="A23" s="185"/>
      <c r="B23" s="6"/>
      <c r="C23" s="404" t="s">
        <v>30</v>
      </c>
      <c r="D23" s="404"/>
      <c r="E23" s="406" t="s">
        <v>31</v>
      </c>
      <c r="F23" s="407"/>
      <c r="G23" s="407"/>
      <c r="H23" s="408"/>
      <c r="I23" s="11"/>
      <c r="J23" s="183"/>
      <c r="K23" s="183"/>
      <c r="L23" s="183"/>
      <c r="M23" s="183"/>
      <c r="N23" s="183"/>
      <c r="O23" s="183"/>
      <c r="P23" s="183"/>
      <c r="Q23" s="183"/>
      <c r="R23" s="183"/>
      <c r="S23" s="183"/>
      <c r="T23" s="183"/>
      <c r="U23" s="183"/>
      <c r="V23" s="183"/>
      <c r="W23" s="183"/>
      <c r="X23" s="183"/>
      <c r="Y23" s="183"/>
      <c r="Z23" s="183"/>
    </row>
    <row r="24" spans="1:26" ht="15.75" customHeight="1">
      <c r="A24" s="185"/>
      <c r="B24" s="6"/>
      <c r="C24" s="404"/>
      <c r="D24" s="404"/>
      <c r="E24" s="409"/>
      <c r="F24" s="410"/>
      <c r="G24" s="410"/>
      <c r="H24" s="411"/>
      <c r="I24" s="11"/>
      <c r="J24" s="183"/>
      <c r="K24" s="183"/>
      <c r="L24" s="183"/>
      <c r="M24" s="183"/>
      <c r="N24" s="183"/>
      <c r="O24" s="183"/>
      <c r="P24" s="183"/>
      <c r="Q24" s="183"/>
      <c r="R24" s="183"/>
      <c r="S24" s="183"/>
      <c r="T24" s="183"/>
      <c r="U24" s="183"/>
      <c r="V24" s="183"/>
      <c r="W24" s="183"/>
      <c r="X24" s="183"/>
      <c r="Y24" s="183"/>
      <c r="Z24" s="183"/>
    </row>
    <row r="25" spans="1:26">
      <c r="A25" s="185"/>
      <c r="B25" s="6"/>
      <c r="C25" s="404"/>
      <c r="D25" s="404"/>
      <c r="E25" s="412"/>
      <c r="F25" s="413"/>
      <c r="G25" s="413"/>
      <c r="H25" s="414"/>
      <c r="I25" s="11"/>
      <c r="J25" s="183"/>
      <c r="K25" s="183"/>
      <c r="L25" s="183"/>
      <c r="M25" s="183"/>
      <c r="N25" s="183"/>
      <c r="O25" s="183"/>
      <c r="P25" s="183"/>
      <c r="Q25" s="183"/>
      <c r="R25" s="183"/>
      <c r="S25" s="183"/>
      <c r="T25" s="183"/>
      <c r="U25" s="183"/>
      <c r="V25" s="183"/>
      <c r="W25" s="183"/>
      <c r="X25" s="183"/>
      <c r="Y25" s="183"/>
      <c r="Z25" s="183"/>
    </row>
    <row r="26" spans="1:26" ht="15.75" customHeight="1">
      <c r="A26" s="185"/>
      <c r="B26" s="6"/>
      <c r="C26" s="404" t="s">
        <v>32</v>
      </c>
      <c r="D26" s="404"/>
      <c r="E26" s="392" t="s">
        <v>33</v>
      </c>
      <c r="F26" s="393"/>
      <c r="G26" s="393"/>
      <c r="H26" s="394"/>
      <c r="I26" s="11"/>
      <c r="J26" s="183"/>
      <c r="K26" s="183"/>
      <c r="L26" s="183"/>
      <c r="M26" s="183"/>
      <c r="N26" s="183"/>
      <c r="O26" s="183"/>
      <c r="P26" s="183"/>
      <c r="Q26" s="183"/>
      <c r="R26" s="183"/>
      <c r="S26" s="183"/>
      <c r="T26" s="183"/>
      <c r="U26" s="183"/>
      <c r="V26" s="183"/>
      <c r="W26" s="183"/>
      <c r="X26" s="183"/>
      <c r="Y26" s="183"/>
      <c r="Z26" s="183"/>
    </row>
    <row r="27" spans="1:26">
      <c r="A27" s="185"/>
      <c r="B27" s="6"/>
      <c r="C27" s="404"/>
      <c r="D27" s="404"/>
      <c r="E27" s="395"/>
      <c r="F27" s="396"/>
      <c r="G27" s="396"/>
      <c r="H27" s="397"/>
      <c r="I27" s="11"/>
      <c r="J27" s="183"/>
      <c r="K27" s="183"/>
      <c r="L27" s="183"/>
      <c r="M27" s="183"/>
      <c r="N27" s="183"/>
      <c r="O27" s="183"/>
      <c r="P27" s="183"/>
      <c r="Q27" s="183"/>
      <c r="R27" s="183"/>
      <c r="S27" s="183"/>
      <c r="T27" s="183"/>
      <c r="U27" s="183"/>
      <c r="V27" s="183"/>
      <c r="W27" s="183"/>
      <c r="X27" s="183"/>
      <c r="Y27" s="183"/>
      <c r="Z27" s="183"/>
    </row>
    <row r="28" spans="1:26">
      <c r="A28" s="185"/>
      <c r="B28" s="6"/>
      <c r="C28" s="404"/>
      <c r="D28" s="404"/>
      <c r="E28" s="398"/>
      <c r="F28" s="399"/>
      <c r="G28" s="399"/>
      <c r="H28" s="400"/>
      <c r="I28" s="11"/>
      <c r="J28" s="183"/>
      <c r="K28" s="183"/>
      <c r="L28" s="183"/>
      <c r="M28" s="183"/>
      <c r="N28" s="183"/>
      <c r="O28" s="183"/>
      <c r="P28" s="183"/>
      <c r="Q28" s="183"/>
      <c r="R28" s="183"/>
      <c r="S28" s="183"/>
      <c r="T28" s="183"/>
      <c r="U28" s="183"/>
      <c r="V28" s="183"/>
      <c r="W28" s="183"/>
      <c r="X28" s="183"/>
      <c r="Y28" s="183"/>
      <c r="Z28" s="183"/>
    </row>
    <row r="29" spans="1:26">
      <c r="A29" s="185"/>
      <c r="B29" s="6"/>
      <c r="C29" s="405" t="s">
        <v>34</v>
      </c>
      <c r="D29" s="405"/>
      <c r="E29" s="401" t="s">
        <v>35</v>
      </c>
      <c r="F29" s="402"/>
      <c r="G29" s="402"/>
      <c r="H29" s="403"/>
      <c r="I29" s="11"/>
      <c r="J29" s="183"/>
      <c r="K29" s="183"/>
      <c r="L29" s="183"/>
      <c r="M29" s="183"/>
      <c r="N29" s="183"/>
      <c r="O29" s="183"/>
      <c r="P29" s="183"/>
      <c r="Q29" s="183"/>
      <c r="R29" s="183"/>
      <c r="S29" s="183"/>
      <c r="T29" s="183"/>
      <c r="U29" s="183"/>
      <c r="V29" s="183"/>
      <c r="W29" s="183"/>
      <c r="X29" s="183"/>
      <c r="Y29" s="183"/>
      <c r="Z29" s="183"/>
    </row>
    <row r="30" spans="1:26" ht="16.149999999999999" thickBot="1">
      <c r="A30" s="183"/>
      <c r="B30" s="14"/>
      <c r="C30" s="15"/>
      <c r="D30" s="15"/>
      <c r="E30" s="15"/>
      <c r="F30" s="15"/>
      <c r="G30" s="15"/>
      <c r="H30" s="15"/>
      <c r="I30" s="16"/>
      <c r="J30" s="183"/>
      <c r="K30" s="183"/>
      <c r="L30" s="183"/>
      <c r="M30" s="183"/>
      <c r="N30" s="183"/>
      <c r="O30" s="183"/>
      <c r="P30" s="183"/>
      <c r="Q30" s="183"/>
      <c r="R30" s="183"/>
      <c r="S30" s="183"/>
      <c r="T30" s="183"/>
      <c r="U30" s="183"/>
      <c r="V30" s="183"/>
      <c r="W30" s="183"/>
      <c r="X30" s="183"/>
      <c r="Y30" s="183"/>
      <c r="Z30" s="183"/>
    </row>
    <row r="31" spans="1:26">
      <c r="A31" s="183"/>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row>
    <row r="32" spans="1:26" ht="15.75" customHeight="1">
      <c r="A32" s="183"/>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row>
    <row r="33" spans="1:26" ht="15.75" customHeight="1">
      <c r="A33" s="183"/>
      <c r="B33" s="183"/>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row>
    <row r="34" spans="1:26">
      <c r="A34" s="183"/>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row>
    <row r="35" spans="1:26">
      <c r="A35" s="183"/>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row>
    <row r="36" spans="1:26">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row>
    <row r="37" spans="1:26">
      <c r="A37" s="183"/>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row>
    <row r="38" spans="1:26">
      <c r="A38" s="183"/>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row>
    <row r="39" spans="1:26">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row>
    <row r="40" spans="1:26">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row>
    <row r="41" spans="1:26">
      <c r="A41" s="183"/>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row>
    <row r="42" spans="1:26">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row>
    <row r="43" spans="1:26">
      <c r="A43" s="183"/>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row>
    <row r="44" spans="1:26">
      <c r="A44" s="183"/>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row>
    <row r="45" spans="1:26">
      <c r="A45" s="183"/>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row>
    <row r="46" spans="1:26">
      <c r="A46" s="183"/>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row>
    <row r="47" spans="1:26">
      <c r="A47" s="183"/>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row>
    <row r="48" spans="1:26">
      <c r="A48" s="183"/>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row>
    <row r="49" spans="1:26">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row>
    <row r="50" spans="1:26">
      <c r="A50" s="183"/>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row>
    <row r="51" spans="1:26">
      <c r="A51" s="183"/>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row>
    <row r="52" spans="1:26">
      <c r="A52" s="183"/>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row>
    <row r="53" spans="1:26">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row>
    <row r="54" spans="1:26">
      <c r="A54" s="183"/>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row>
    <row r="55" spans="1:26">
      <c r="A55" s="183"/>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row>
    <row r="56" spans="1:26">
      <c r="A56" s="183"/>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row>
    <row r="57" spans="1:26">
      <c r="A57" s="183"/>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row>
    <row r="58" spans="1:26">
      <c r="A58" s="183"/>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row>
    <row r="59" spans="1:26">
      <c r="A59" s="183"/>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row>
    <row r="60" spans="1:26">
      <c r="A60" s="183"/>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row>
    <row r="61" spans="1:26">
      <c r="A61" s="183"/>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row>
    <row r="62" spans="1:26">
      <c r="A62" s="183"/>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row>
    <row r="63" spans="1:26">
      <c r="A63" s="183"/>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row>
    <row r="64" spans="1:26">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row>
    <row r="65" spans="1:26">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row>
    <row r="66" spans="1:26">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row>
    <row r="67" spans="1:26">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row>
    <row r="68" spans="1:26">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row>
    <row r="69" spans="1:26">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row>
    <row r="70" spans="1:26">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row>
    <row r="71" spans="1:26">
      <c r="A71" s="183"/>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row>
    <row r="72" spans="1:26">
      <c r="A72" s="183"/>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row>
    <row r="73" spans="1:26">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row>
    <row r="74" spans="1:26">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row>
    <row r="75" spans="1:26">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row>
    <row r="76" spans="1:26">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row>
    <row r="77" spans="1:26">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row>
    <row r="78" spans="1:26">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row>
    <row r="79" spans="1:26">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row>
    <row r="80" spans="1:26">
      <c r="A80" s="183"/>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row>
    <row r="81" spans="1:26">
      <c r="A81" s="183"/>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row>
    <row r="82" spans="1:26">
      <c r="A82" s="183"/>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row>
    <row r="83" spans="1:26">
      <c r="A83" s="183"/>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row>
    <row r="84" spans="1:26">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row>
    <row r="85" spans="1:26">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1:26">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row>
    <row r="87" spans="1:26">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row>
    <row r="88" spans="1:26">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row>
    <row r="89" spans="1:26">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row>
    <row r="90" spans="1:26">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row>
    <row r="91" spans="1:26">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row>
    <row r="92" spans="1:26">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row>
    <row r="93" spans="1:26">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row>
    <row r="94" spans="1:26">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row>
    <row r="95" spans="1:26">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row>
    <row r="96" spans="1:26">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row>
    <row r="97" spans="1:26">
      <c r="A97" s="183"/>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row>
    <row r="98" spans="1:26">
      <c r="A98" s="183"/>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row>
    <row r="99" spans="1:26">
      <c r="A99" s="183"/>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row>
    <row r="100" spans="1:26">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row>
    <row r="101" spans="1:26">
      <c r="A101" s="183"/>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row>
    <row r="102" spans="1:26">
      <c r="A102" s="183"/>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row>
  </sheetData>
  <sheetProtection algorithmName="SHA-512" hashValue="X+i1Yuqpqdvy4jxGPUmkGjgHwQkNcL/xN7YvFQN35vnyxjR/cQ6l31SQST8/n8GnnIxA8zwowfvEaVj2oo3rWA==" saltValue="tjRX3FJExhDrjqOUYIRwwg==" spinCount="100000" sheet="1" objects="1" scenarios="1"/>
  <mergeCells count="11">
    <mergeCell ref="E26:H28"/>
    <mergeCell ref="E29:H29"/>
    <mergeCell ref="C26:D28"/>
    <mergeCell ref="C29:D29"/>
    <mergeCell ref="E23:H25"/>
    <mergeCell ref="C23:D25"/>
    <mergeCell ref="C9:H9"/>
    <mergeCell ref="C10:H10"/>
    <mergeCell ref="C11:H11"/>
    <mergeCell ref="E22:H22"/>
    <mergeCell ref="C22:D22"/>
  </mergeCells>
  <hyperlinks>
    <hyperlink ref="D14" location="'1) Business Info'!A1" display="Business Info" xr:uid="{AD8947F2-6CA3-4E15-8F07-4BE9488FF485}"/>
    <hyperlink ref="D15" location="'2) Coverages'!A1" display="Coverages" xr:uid="{3347B12C-EF77-4FD2-A1B2-B48E74B25DED}"/>
    <hyperlink ref="D16" location="'3) Vehicles'!A1" display="Vehicles" xr:uid="{AF420E3D-70B7-4DE8-ACD2-9857C6CA968F}"/>
    <hyperlink ref="D17" location="'4) Drivers'!A1" display="Drivers" xr:uid="{F7A8A0E5-CD6F-4D86-A55A-1F76D400343F}"/>
    <hyperlink ref="D18" location="'5) Endorsements'!A1" display="Add'l Insureds" xr:uid="{F75D9CDE-617F-424B-8260-F6C07FCEA927}"/>
    <hyperlink ref="D19" location="'6) Coverage Detail'!A1" display="Add'l Coverages" xr:uid="{5F592917-623B-4F76-ABEF-CB68608A0D87}"/>
    <hyperlink ref="D20" location="'7) Exposure Hist'!A1" display="Exposure Hist" xr:uid="{D3232C44-8F90-4A65-A261-E4425F5A4F4D}"/>
    <hyperlink ref="H19" location="Glossary!A1" display="Glossary" xr:uid="{5640B7F0-2551-4163-A2C8-F774EE2A974E}"/>
    <hyperlink ref="H18" location="'Body Type Guide'!A1" display="Body Type Guide" xr:uid="{A0A82DB1-59DA-47C5-B582-C029A88FCD51}"/>
    <hyperlink ref="C11" r:id="rId1" xr:uid="{BB953B89-F5E1-40D3-BE5B-373FB837D24B}"/>
  </hyperlinks>
  <pageMargins left="0.7" right="0.7" top="0.75" bottom="0.75" header="0.3" footer="0.3"/>
  <pageSetup orientation="portrait" r:id="rId2"/>
  <ignoredErrors>
    <ignoredError sqref="C6" unlockedFormula="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16EE-7943-4BBD-BCF8-93D458CEB9D2}">
  <sheetPr codeName="Sheet3"/>
  <dimension ref="A1:Z101"/>
  <sheetViews>
    <sheetView zoomScale="80" zoomScaleNormal="80" workbookViewId="0"/>
  </sheetViews>
  <sheetFormatPr defaultColWidth="8.7109375" defaultRowHeight="15.6"/>
  <cols>
    <col min="1" max="2" width="3.42578125" style="196" customWidth="1"/>
    <col min="3" max="3" width="30.28515625" style="196" bestFit="1" customWidth="1"/>
    <col min="4" max="4" width="208.85546875" style="196" customWidth="1"/>
    <col min="5" max="5" width="3.28515625" style="196" customWidth="1"/>
    <col min="6" max="26" width="12" style="196" customWidth="1"/>
    <col min="27" max="16384" width="8.7109375" style="196"/>
  </cols>
  <sheetData>
    <row r="1" spans="1:26" ht="16.149999999999999" thickBot="1">
      <c r="A1" s="185"/>
      <c r="B1" s="185"/>
      <c r="C1" s="185"/>
      <c r="D1" s="183"/>
      <c r="E1" s="183"/>
      <c r="F1" s="183"/>
      <c r="G1" s="183"/>
      <c r="H1" s="183"/>
      <c r="I1" s="183"/>
      <c r="J1" s="183"/>
      <c r="K1" s="183"/>
      <c r="L1" s="183"/>
      <c r="M1" s="183"/>
      <c r="N1" s="183"/>
      <c r="O1" s="183"/>
      <c r="P1" s="183"/>
      <c r="Q1" s="183"/>
      <c r="R1" s="183"/>
      <c r="S1" s="183"/>
      <c r="T1" s="183"/>
      <c r="U1" s="183"/>
      <c r="V1" s="183"/>
      <c r="W1" s="183"/>
      <c r="X1" s="183"/>
      <c r="Y1" s="183"/>
      <c r="Z1" s="183"/>
    </row>
    <row r="2" spans="1:26">
      <c r="A2" s="185"/>
      <c r="B2" s="17"/>
      <c r="C2" s="3"/>
      <c r="D2" s="3"/>
      <c r="E2" s="32"/>
      <c r="F2" s="183"/>
      <c r="G2" s="183"/>
      <c r="H2" s="183"/>
      <c r="I2" s="183"/>
      <c r="J2" s="183"/>
      <c r="K2" s="183"/>
      <c r="L2" s="183"/>
      <c r="M2" s="183"/>
      <c r="N2" s="183"/>
      <c r="O2" s="183"/>
      <c r="P2" s="183"/>
      <c r="Q2" s="183"/>
      <c r="R2" s="183"/>
      <c r="S2" s="183"/>
      <c r="T2" s="183"/>
      <c r="U2" s="183"/>
      <c r="V2" s="183"/>
      <c r="W2" s="183"/>
      <c r="X2" s="183"/>
      <c r="Y2" s="183"/>
      <c r="Z2" s="183"/>
    </row>
    <row r="3" spans="1:26">
      <c r="A3" s="185"/>
      <c r="B3" s="47"/>
      <c r="C3" s="8"/>
      <c r="D3" s="8"/>
      <c r="E3" s="11"/>
      <c r="F3" s="183"/>
      <c r="G3" s="183"/>
      <c r="H3" s="183"/>
      <c r="I3" s="183"/>
      <c r="J3" s="183"/>
      <c r="K3" s="183"/>
      <c r="L3" s="183"/>
      <c r="M3" s="183"/>
      <c r="N3" s="183"/>
      <c r="O3" s="183"/>
      <c r="P3" s="183"/>
      <c r="Q3" s="183"/>
      <c r="R3" s="183"/>
      <c r="S3" s="183"/>
      <c r="T3" s="183"/>
      <c r="U3" s="183"/>
      <c r="V3" s="183"/>
      <c r="W3" s="183"/>
      <c r="X3" s="183"/>
      <c r="Y3" s="183"/>
      <c r="Z3" s="183"/>
    </row>
    <row r="4" spans="1:26">
      <c r="A4" s="185"/>
      <c r="B4" s="47"/>
      <c r="C4" s="8"/>
      <c r="D4" s="8"/>
      <c r="E4" s="11"/>
      <c r="F4" s="183"/>
      <c r="G4" s="183"/>
      <c r="H4" s="183"/>
      <c r="I4" s="183"/>
      <c r="J4" s="183"/>
      <c r="K4" s="183"/>
      <c r="L4" s="183"/>
      <c r="M4" s="183"/>
      <c r="N4" s="183"/>
      <c r="O4" s="183"/>
      <c r="P4" s="183"/>
      <c r="Q4" s="183"/>
      <c r="R4" s="183"/>
      <c r="S4" s="183"/>
      <c r="T4" s="183"/>
      <c r="U4" s="183"/>
      <c r="V4" s="183"/>
      <c r="W4" s="183"/>
      <c r="X4" s="183"/>
      <c r="Y4" s="183"/>
      <c r="Z4" s="183"/>
    </row>
    <row r="5" spans="1:26">
      <c r="A5" s="185"/>
      <c r="B5" s="47"/>
      <c r="C5" s="8"/>
      <c r="D5" s="8"/>
      <c r="E5" s="11"/>
      <c r="F5" s="183"/>
      <c r="G5" s="183"/>
      <c r="H5" s="183"/>
      <c r="I5" s="183"/>
      <c r="J5" s="183"/>
      <c r="K5" s="183"/>
      <c r="L5" s="183"/>
      <c r="M5" s="183"/>
      <c r="N5" s="183"/>
      <c r="O5" s="183"/>
      <c r="P5" s="183"/>
      <c r="Q5" s="183"/>
      <c r="R5" s="183"/>
      <c r="S5" s="183"/>
      <c r="T5" s="183"/>
      <c r="U5" s="183"/>
      <c r="V5" s="183"/>
      <c r="W5" s="183"/>
      <c r="X5" s="183"/>
      <c r="Y5" s="183"/>
      <c r="Z5" s="183"/>
    </row>
    <row r="6" spans="1:26">
      <c r="A6" s="185"/>
      <c r="B6" s="47"/>
      <c r="C6" s="368" t="s">
        <v>40</v>
      </c>
      <c r="D6" s="8"/>
      <c r="E6" s="11"/>
      <c r="F6" s="183"/>
      <c r="G6" s="183"/>
      <c r="H6" s="183"/>
      <c r="I6" s="183"/>
      <c r="J6" s="183"/>
      <c r="K6" s="183"/>
      <c r="L6" s="183"/>
      <c r="M6" s="183"/>
      <c r="N6" s="183"/>
      <c r="O6" s="183"/>
      <c r="P6" s="183"/>
      <c r="Q6" s="183"/>
      <c r="R6" s="183"/>
      <c r="S6" s="183"/>
      <c r="T6" s="183"/>
      <c r="U6" s="183"/>
      <c r="V6" s="183"/>
      <c r="W6" s="183"/>
      <c r="X6" s="183"/>
      <c r="Y6" s="183"/>
      <c r="Z6" s="183"/>
    </row>
    <row r="7" spans="1:26">
      <c r="A7" s="185"/>
      <c r="B7" s="47"/>
      <c r="C7" s="8"/>
      <c r="D7" s="8"/>
      <c r="E7" s="11"/>
      <c r="F7" s="183"/>
      <c r="G7" s="183"/>
      <c r="H7" s="183"/>
      <c r="I7" s="183"/>
      <c r="J7" s="183"/>
      <c r="K7" s="183"/>
      <c r="L7" s="183"/>
      <c r="M7" s="183"/>
      <c r="N7" s="183"/>
      <c r="O7" s="183"/>
      <c r="P7" s="183"/>
      <c r="Q7" s="183"/>
      <c r="R7" s="183"/>
      <c r="S7" s="183"/>
      <c r="T7" s="183"/>
      <c r="U7" s="183"/>
      <c r="V7" s="183"/>
      <c r="W7" s="183"/>
      <c r="X7" s="183"/>
      <c r="Y7" s="183"/>
      <c r="Z7" s="183"/>
    </row>
    <row r="8" spans="1:26">
      <c r="A8" s="185"/>
      <c r="B8" s="47"/>
      <c r="C8" s="368" t="s">
        <v>281</v>
      </c>
      <c r="D8" s="8"/>
      <c r="E8" s="11"/>
      <c r="F8" s="183"/>
      <c r="G8" s="183"/>
      <c r="H8" s="183"/>
      <c r="I8" s="183"/>
      <c r="J8" s="183"/>
      <c r="K8" s="183"/>
      <c r="L8" s="183"/>
      <c r="M8" s="183"/>
      <c r="N8" s="183"/>
      <c r="O8" s="183"/>
      <c r="P8" s="183"/>
      <c r="Q8" s="183"/>
      <c r="R8" s="183"/>
      <c r="S8" s="183"/>
      <c r="T8" s="183"/>
      <c r="U8" s="183"/>
      <c r="V8" s="183"/>
      <c r="W8" s="183"/>
      <c r="X8" s="183"/>
      <c r="Y8" s="183"/>
      <c r="Z8" s="183"/>
    </row>
    <row r="9" spans="1:26">
      <c r="A9" s="185"/>
      <c r="B9" s="47"/>
      <c r="C9" s="241" t="s">
        <v>282</v>
      </c>
      <c r="D9" s="242" t="s">
        <v>283</v>
      </c>
      <c r="E9" s="11"/>
      <c r="F9" s="183"/>
      <c r="G9" s="183"/>
      <c r="H9" s="183"/>
      <c r="I9" s="183"/>
      <c r="J9" s="183"/>
      <c r="K9" s="183"/>
      <c r="L9" s="183"/>
      <c r="M9" s="183"/>
      <c r="N9" s="183"/>
      <c r="O9" s="183"/>
      <c r="P9" s="183"/>
      <c r="Q9" s="183"/>
      <c r="R9" s="183"/>
      <c r="S9" s="183"/>
      <c r="T9" s="183"/>
      <c r="U9" s="183"/>
      <c r="V9" s="183"/>
      <c r="W9" s="183"/>
      <c r="X9" s="183"/>
      <c r="Y9" s="183"/>
      <c r="Z9" s="183"/>
    </row>
    <row r="10" spans="1:26">
      <c r="A10" s="185"/>
      <c r="B10" s="47"/>
      <c r="C10" s="243" t="s">
        <v>51</v>
      </c>
      <c r="D10" s="290" t="s">
        <v>284</v>
      </c>
      <c r="E10" s="11"/>
      <c r="F10" s="183"/>
      <c r="G10" s="183"/>
      <c r="H10" s="183"/>
      <c r="I10" s="183"/>
      <c r="J10" s="183"/>
      <c r="K10" s="183"/>
      <c r="L10" s="183"/>
      <c r="M10" s="183"/>
      <c r="N10" s="183"/>
      <c r="O10" s="183"/>
      <c r="P10" s="183"/>
      <c r="Q10" s="183"/>
      <c r="R10" s="183"/>
      <c r="S10" s="183"/>
      <c r="T10" s="183"/>
      <c r="U10" s="183"/>
      <c r="V10" s="183"/>
      <c r="W10" s="183"/>
      <c r="X10" s="183"/>
      <c r="Y10" s="183"/>
      <c r="Z10" s="183"/>
    </row>
    <row r="11" spans="1:26">
      <c r="A11" s="185"/>
      <c r="B11" s="47"/>
      <c r="C11" s="244" t="s">
        <v>59</v>
      </c>
      <c r="D11" s="291" t="s">
        <v>285</v>
      </c>
      <c r="E11" s="11"/>
      <c r="F11" s="183"/>
      <c r="G11" s="183"/>
      <c r="H11" s="183"/>
      <c r="I11" s="183"/>
      <c r="J11" s="183"/>
      <c r="K11" s="183"/>
      <c r="L11" s="183"/>
      <c r="M11" s="183"/>
      <c r="N11" s="183"/>
      <c r="O11" s="183"/>
      <c r="P11" s="183"/>
      <c r="Q11" s="183"/>
      <c r="R11" s="183"/>
      <c r="S11" s="183"/>
      <c r="T11" s="183"/>
      <c r="U11" s="183"/>
      <c r="V11" s="183"/>
      <c r="W11" s="183"/>
      <c r="X11" s="183"/>
      <c r="Y11" s="183"/>
      <c r="Z11" s="183"/>
    </row>
    <row r="12" spans="1:26" ht="46.9">
      <c r="A12" s="185"/>
      <c r="B12" s="47"/>
      <c r="C12" s="243" t="s">
        <v>286</v>
      </c>
      <c r="D12" s="291" t="s">
        <v>287</v>
      </c>
      <c r="E12" s="11"/>
      <c r="F12" s="183"/>
      <c r="G12" s="183"/>
      <c r="H12" s="183"/>
      <c r="I12" s="183"/>
      <c r="J12" s="183"/>
      <c r="K12" s="183"/>
      <c r="L12" s="183"/>
      <c r="M12" s="183"/>
      <c r="N12" s="183"/>
      <c r="O12" s="183"/>
      <c r="P12" s="183"/>
      <c r="Q12" s="183"/>
      <c r="R12" s="183"/>
      <c r="S12" s="183"/>
      <c r="T12" s="183"/>
      <c r="U12" s="183"/>
      <c r="V12" s="183"/>
      <c r="W12" s="183"/>
      <c r="X12" s="183"/>
      <c r="Y12" s="183"/>
      <c r="Z12" s="183"/>
    </row>
    <row r="13" spans="1:26" ht="46.9">
      <c r="A13" s="185"/>
      <c r="B13" s="47"/>
      <c r="C13" s="243" t="s">
        <v>288</v>
      </c>
      <c r="D13" s="291" t="s">
        <v>289</v>
      </c>
      <c r="E13" s="11"/>
      <c r="F13" s="183"/>
      <c r="G13" s="183"/>
      <c r="H13" s="183"/>
      <c r="I13" s="183"/>
      <c r="J13" s="183"/>
      <c r="K13" s="183"/>
      <c r="L13" s="183"/>
      <c r="M13" s="183"/>
      <c r="N13" s="183"/>
      <c r="O13" s="183"/>
      <c r="P13" s="183"/>
      <c r="Q13" s="183"/>
      <c r="R13" s="183"/>
      <c r="S13" s="183"/>
      <c r="T13" s="183"/>
      <c r="U13" s="183"/>
      <c r="V13" s="183"/>
      <c r="W13" s="183"/>
      <c r="X13" s="183"/>
      <c r="Y13" s="183"/>
      <c r="Z13" s="183"/>
    </row>
    <row r="14" spans="1:26" ht="46.9">
      <c r="A14" s="185"/>
      <c r="B14" s="47"/>
      <c r="C14" s="243" t="s">
        <v>290</v>
      </c>
      <c r="D14" s="291" t="s">
        <v>291</v>
      </c>
      <c r="E14" s="11"/>
      <c r="F14" s="183"/>
      <c r="G14" s="183"/>
      <c r="H14" s="183"/>
      <c r="I14" s="183"/>
      <c r="J14" s="183"/>
      <c r="K14" s="183"/>
      <c r="L14" s="183"/>
      <c r="M14" s="183"/>
      <c r="N14" s="183"/>
      <c r="O14" s="183"/>
      <c r="P14" s="183"/>
      <c r="Q14" s="183"/>
      <c r="R14" s="183"/>
      <c r="S14" s="183"/>
      <c r="T14" s="183"/>
      <c r="U14" s="183"/>
      <c r="V14" s="183"/>
      <c r="W14" s="183"/>
      <c r="X14" s="183"/>
      <c r="Y14" s="183"/>
      <c r="Z14" s="183"/>
    </row>
    <row r="15" spans="1:26" ht="31.15">
      <c r="A15" s="185"/>
      <c r="B15" s="47"/>
      <c r="C15" s="243" t="s">
        <v>292</v>
      </c>
      <c r="D15" s="291" t="s">
        <v>293</v>
      </c>
      <c r="E15" s="11"/>
      <c r="F15" s="183"/>
      <c r="G15" s="183"/>
      <c r="H15" s="183"/>
      <c r="I15" s="183"/>
      <c r="J15" s="183"/>
      <c r="K15" s="183"/>
      <c r="L15" s="183"/>
      <c r="M15" s="183"/>
      <c r="N15" s="183"/>
      <c r="O15" s="183"/>
      <c r="P15" s="183"/>
      <c r="Q15" s="183"/>
      <c r="R15" s="183"/>
      <c r="S15" s="183"/>
      <c r="T15" s="183"/>
      <c r="U15" s="183"/>
      <c r="V15" s="183"/>
      <c r="W15" s="183"/>
      <c r="X15" s="183"/>
      <c r="Y15" s="183"/>
      <c r="Z15" s="183"/>
    </row>
    <row r="16" spans="1:26" ht="31.15">
      <c r="A16" s="185"/>
      <c r="B16" s="47"/>
      <c r="C16" s="243" t="s">
        <v>294</v>
      </c>
      <c r="D16" s="291" t="s">
        <v>295</v>
      </c>
      <c r="E16" s="11"/>
      <c r="F16" s="183"/>
      <c r="G16" s="183"/>
      <c r="H16" s="183"/>
      <c r="I16" s="183"/>
      <c r="J16" s="183"/>
      <c r="K16" s="183"/>
      <c r="L16" s="183"/>
      <c r="M16" s="183"/>
      <c r="N16" s="183"/>
      <c r="O16" s="183"/>
      <c r="P16" s="183"/>
      <c r="Q16" s="183"/>
      <c r="R16" s="183"/>
      <c r="S16" s="183"/>
      <c r="T16" s="183"/>
      <c r="U16" s="183"/>
      <c r="V16" s="183"/>
      <c r="W16" s="183"/>
      <c r="X16" s="183"/>
      <c r="Y16" s="183"/>
      <c r="Z16" s="183"/>
    </row>
    <row r="17" spans="1:26">
      <c r="A17" s="185"/>
      <c r="B17" s="47"/>
      <c r="C17" s="243" t="s">
        <v>296</v>
      </c>
      <c r="D17" s="290" t="s">
        <v>297</v>
      </c>
      <c r="E17" s="11"/>
      <c r="F17" s="183"/>
      <c r="G17" s="183"/>
      <c r="H17" s="183"/>
      <c r="I17" s="183"/>
      <c r="J17" s="183"/>
      <c r="K17" s="183"/>
      <c r="L17" s="183"/>
      <c r="M17" s="183"/>
      <c r="N17" s="183"/>
      <c r="O17" s="183"/>
      <c r="P17" s="183"/>
      <c r="Q17" s="183"/>
      <c r="R17" s="183"/>
      <c r="S17" s="183"/>
      <c r="T17" s="183"/>
      <c r="U17" s="183"/>
      <c r="V17" s="183"/>
      <c r="W17" s="183"/>
      <c r="X17" s="183"/>
      <c r="Y17" s="183"/>
      <c r="Z17" s="183"/>
    </row>
    <row r="18" spans="1:26">
      <c r="A18" s="185"/>
      <c r="B18" s="47"/>
      <c r="C18" s="8"/>
      <c r="D18" s="8"/>
      <c r="E18" s="11"/>
      <c r="F18" s="183"/>
      <c r="G18" s="183"/>
      <c r="H18" s="183"/>
      <c r="I18" s="183"/>
      <c r="J18" s="183"/>
      <c r="K18" s="183"/>
      <c r="L18" s="183"/>
      <c r="M18" s="183"/>
      <c r="N18" s="183"/>
      <c r="O18" s="183"/>
      <c r="P18" s="183"/>
      <c r="Q18" s="183"/>
      <c r="R18" s="183"/>
      <c r="S18" s="183"/>
      <c r="T18" s="183"/>
      <c r="U18" s="183"/>
      <c r="V18" s="183"/>
      <c r="W18" s="183"/>
      <c r="X18" s="183"/>
      <c r="Y18" s="183"/>
      <c r="Z18" s="183"/>
    </row>
    <row r="19" spans="1:26">
      <c r="A19" s="185"/>
      <c r="B19" s="47"/>
      <c r="C19" s="368" t="s">
        <v>298</v>
      </c>
      <c r="D19" s="8"/>
      <c r="E19" s="11"/>
      <c r="F19" s="183"/>
      <c r="G19" s="183"/>
      <c r="H19" s="183"/>
      <c r="I19" s="183"/>
      <c r="J19" s="183"/>
      <c r="K19" s="183"/>
      <c r="L19" s="183"/>
      <c r="M19" s="183"/>
      <c r="N19" s="183"/>
      <c r="O19" s="183"/>
      <c r="P19" s="183"/>
      <c r="Q19" s="183"/>
      <c r="R19" s="183"/>
      <c r="S19" s="183"/>
      <c r="T19" s="183"/>
      <c r="U19" s="183"/>
      <c r="V19" s="183"/>
      <c r="W19" s="183"/>
      <c r="X19" s="183"/>
      <c r="Y19" s="183"/>
      <c r="Z19" s="183"/>
    </row>
    <row r="20" spans="1:26">
      <c r="A20" s="185"/>
      <c r="B20" s="6"/>
      <c r="C20" s="241" t="s">
        <v>282</v>
      </c>
      <c r="D20" s="242" t="s">
        <v>283</v>
      </c>
      <c r="E20" s="11"/>
      <c r="F20" s="183"/>
      <c r="G20" s="183"/>
      <c r="H20" s="183"/>
      <c r="I20" s="183"/>
      <c r="J20" s="183"/>
      <c r="K20" s="183"/>
      <c r="L20" s="183"/>
      <c r="M20" s="183"/>
      <c r="N20" s="183"/>
      <c r="O20" s="183"/>
      <c r="P20" s="183"/>
      <c r="Q20" s="183"/>
      <c r="R20" s="183"/>
      <c r="S20" s="183"/>
      <c r="T20" s="183"/>
      <c r="U20" s="183"/>
      <c r="V20" s="183"/>
      <c r="W20" s="183"/>
      <c r="X20" s="183"/>
      <c r="Y20" s="183"/>
      <c r="Z20" s="183"/>
    </row>
    <row r="21" spans="1:26">
      <c r="A21" s="185"/>
      <c r="B21" s="6"/>
      <c r="C21" s="243" t="s">
        <v>93</v>
      </c>
      <c r="D21" s="290" t="s">
        <v>299</v>
      </c>
      <c r="E21" s="11"/>
      <c r="F21" s="183"/>
      <c r="G21" s="183"/>
      <c r="H21" s="183"/>
      <c r="I21" s="183"/>
      <c r="J21" s="183"/>
      <c r="K21" s="183"/>
      <c r="L21" s="183"/>
      <c r="M21" s="183"/>
      <c r="N21" s="183"/>
      <c r="O21" s="183"/>
      <c r="P21" s="183"/>
      <c r="Q21" s="183"/>
      <c r="R21" s="183"/>
      <c r="S21" s="183"/>
      <c r="T21" s="183"/>
      <c r="U21" s="183"/>
      <c r="V21" s="183"/>
      <c r="W21" s="183"/>
      <c r="X21" s="183"/>
      <c r="Y21" s="183"/>
      <c r="Z21" s="183"/>
    </row>
    <row r="22" spans="1:26" ht="16.149999999999999" customHeight="1">
      <c r="A22" s="185"/>
      <c r="B22" s="6"/>
      <c r="C22" s="244" t="s">
        <v>94</v>
      </c>
      <c r="D22" s="291" t="s">
        <v>300</v>
      </c>
      <c r="E22" s="11"/>
      <c r="F22" s="183"/>
      <c r="G22" s="183"/>
      <c r="H22" s="183"/>
      <c r="I22" s="183"/>
      <c r="J22" s="183"/>
      <c r="K22" s="183"/>
      <c r="L22" s="183"/>
      <c r="M22" s="183"/>
      <c r="N22" s="183"/>
      <c r="O22" s="183"/>
      <c r="P22" s="183"/>
      <c r="Q22" s="183"/>
      <c r="R22" s="183"/>
      <c r="S22" s="183"/>
      <c r="T22" s="183"/>
      <c r="U22" s="183"/>
      <c r="V22" s="183"/>
      <c r="W22" s="183"/>
      <c r="X22" s="183"/>
      <c r="Y22" s="183"/>
      <c r="Z22" s="183"/>
    </row>
    <row r="23" spans="1:26">
      <c r="A23" s="185"/>
      <c r="B23" s="6"/>
      <c r="C23" s="243" t="s">
        <v>95</v>
      </c>
      <c r="D23" s="290" t="s">
        <v>301</v>
      </c>
      <c r="E23" s="11"/>
      <c r="F23" s="183"/>
      <c r="G23" s="183"/>
      <c r="H23" s="183"/>
      <c r="I23" s="183"/>
      <c r="J23" s="183"/>
      <c r="K23" s="183"/>
      <c r="L23" s="183"/>
      <c r="M23" s="183"/>
      <c r="N23" s="183"/>
      <c r="O23" s="183"/>
      <c r="P23" s="183"/>
      <c r="Q23" s="183"/>
      <c r="R23" s="183"/>
      <c r="S23" s="183"/>
      <c r="T23" s="183"/>
      <c r="U23" s="183"/>
      <c r="V23" s="183"/>
      <c r="W23" s="183"/>
      <c r="X23" s="183"/>
      <c r="Y23" s="183"/>
      <c r="Z23" s="183"/>
    </row>
    <row r="24" spans="1:26">
      <c r="A24" s="185"/>
      <c r="B24" s="6"/>
      <c r="C24" s="243" t="s">
        <v>96</v>
      </c>
      <c r="D24" s="291" t="s">
        <v>302</v>
      </c>
      <c r="E24" s="11"/>
      <c r="F24" s="183"/>
      <c r="G24" s="183"/>
      <c r="H24" s="183"/>
      <c r="I24" s="183"/>
      <c r="J24" s="183"/>
      <c r="K24" s="183"/>
      <c r="L24" s="183"/>
      <c r="M24" s="183"/>
      <c r="N24" s="183"/>
      <c r="O24" s="183"/>
      <c r="P24" s="183"/>
      <c r="Q24" s="183"/>
      <c r="R24" s="183"/>
      <c r="S24" s="183"/>
      <c r="T24" s="183"/>
      <c r="U24" s="183"/>
      <c r="V24" s="183"/>
      <c r="W24" s="183"/>
      <c r="X24" s="183"/>
      <c r="Y24" s="183"/>
      <c r="Z24" s="183"/>
    </row>
    <row r="25" spans="1:26" ht="48.75" customHeight="1">
      <c r="A25" s="185"/>
      <c r="B25" s="6"/>
      <c r="C25" s="243" t="s">
        <v>97</v>
      </c>
      <c r="D25" s="291" t="s">
        <v>303</v>
      </c>
      <c r="E25" s="11"/>
      <c r="F25" s="183"/>
      <c r="G25" s="183"/>
      <c r="H25" s="183"/>
      <c r="I25" s="183"/>
      <c r="J25" s="183"/>
      <c r="K25" s="183"/>
      <c r="L25" s="183"/>
      <c r="M25" s="183"/>
      <c r="N25" s="183"/>
      <c r="O25" s="183"/>
      <c r="P25" s="183"/>
      <c r="Q25" s="183"/>
      <c r="R25" s="183"/>
      <c r="S25" s="183"/>
      <c r="T25" s="183"/>
      <c r="U25" s="183"/>
      <c r="V25" s="183"/>
      <c r="W25" s="183"/>
      <c r="X25" s="183"/>
      <c r="Y25" s="183"/>
      <c r="Z25" s="183"/>
    </row>
    <row r="26" spans="1:26">
      <c r="A26" s="185"/>
      <c r="B26" s="6"/>
      <c r="C26" s="243" t="s">
        <v>98</v>
      </c>
      <c r="D26" s="291" t="s">
        <v>304</v>
      </c>
      <c r="E26" s="11"/>
      <c r="F26" s="183"/>
      <c r="G26" s="183"/>
      <c r="H26" s="183"/>
      <c r="I26" s="183"/>
      <c r="J26" s="183"/>
      <c r="K26" s="183"/>
      <c r="L26" s="183"/>
      <c r="M26" s="183"/>
      <c r="N26" s="183"/>
      <c r="O26" s="183"/>
      <c r="P26" s="183"/>
      <c r="Q26" s="183"/>
      <c r="R26" s="183"/>
      <c r="S26" s="183"/>
      <c r="T26" s="183"/>
      <c r="U26" s="183"/>
      <c r="V26" s="183"/>
      <c r="W26" s="183"/>
      <c r="X26" s="183"/>
      <c r="Y26" s="183"/>
      <c r="Z26" s="183"/>
    </row>
    <row r="27" spans="1:26">
      <c r="A27" s="185"/>
      <c r="B27" s="6"/>
      <c r="C27" s="243" t="s">
        <v>100</v>
      </c>
      <c r="D27" s="291" t="s">
        <v>305</v>
      </c>
      <c r="E27" s="11"/>
      <c r="F27" s="183"/>
      <c r="G27" s="183"/>
      <c r="H27" s="183"/>
      <c r="I27" s="183"/>
      <c r="J27" s="183"/>
      <c r="K27" s="183"/>
      <c r="L27" s="183"/>
      <c r="M27" s="183"/>
      <c r="N27" s="183"/>
      <c r="O27" s="183"/>
      <c r="P27" s="183"/>
      <c r="Q27" s="183"/>
      <c r="R27" s="183"/>
      <c r="S27" s="183"/>
      <c r="T27" s="183"/>
      <c r="U27" s="183"/>
      <c r="V27" s="183"/>
      <c r="W27" s="183"/>
      <c r="X27" s="183"/>
      <c r="Y27" s="183"/>
      <c r="Z27" s="183"/>
    </row>
    <row r="28" spans="1:26">
      <c r="A28" s="185"/>
      <c r="B28" s="6"/>
      <c r="C28" s="243" t="s">
        <v>101</v>
      </c>
      <c r="D28" s="290" t="s">
        <v>306</v>
      </c>
      <c r="E28" s="11"/>
      <c r="F28" s="183"/>
      <c r="G28" s="183"/>
      <c r="H28" s="183"/>
      <c r="I28" s="183"/>
      <c r="J28" s="183"/>
      <c r="K28" s="183"/>
      <c r="L28" s="183"/>
      <c r="M28" s="183"/>
      <c r="N28" s="183"/>
      <c r="O28" s="183"/>
      <c r="P28" s="183"/>
      <c r="Q28" s="183"/>
      <c r="R28" s="183"/>
      <c r="S28" s="183"/>
      <c r="T28" s="183"/>
      <c r="U28" s="183"/>
      <c r="V28" s="183"/>
      <c r="W28" s="183"/>
      <c r="X28" s="183"/>
      <c r="Y28" s="183"/>
      <c r="Z28" s="183"/>
    </row>
    <row r="29" spans="1:26">
      <c r="A29" s="185"/>
      <c r="B29" s="6"/>
      <c r="C29" s="243" t="s">
        <v>103</v>
      </c>
      <c r="D29" s="290" t="s">
        <v>307</v>
      </c>
      <c r="E29" s="11"/>
      <c r="F29" s="183"/>
      <c r="G29" s="183"/>
      <c r="H29" s="183"/>
      <c r="I29" s="183"/>
      <c r="J29" s="183"/>
      <c r="K29" s="183"/>
      <c r="L29" s="183"/>
      <c r="M29" s="183"/>
      <c r="N29" s="183"/>
      <c r="O29" s="183"/>
      <c r="P29" s="183"/>
      <c r="Q29" s="183"/>
      <c r="R29" s="183"/>
      <c r="S29" s="183"/>
      <c r="T29" s="183"/>
      <c r="U29" s="183"/>
      <c r="V29" s="183"/>
      <c r="W29" s="183"/>
      <c r="X29" s="183"/>
      <c r="Y29" s="183"/>
      <c r="Z29" s="183"/>
    </row>
    <row r="30" spans="1:26">
      <c r="A30" s="185"/>
      <c r="B30" s="6"/>
      <c r="C30" s="243" t="s">
        <v>104</v>
      </c>
      <c r="D30" s="290" t="s">
        <v>308</v>
      </c>
      <c r="E30" s="11"/>
      <c r="F30" s="183"/>
      <c r="G30" s="183"/>
      <c r="H30" s="183"/>
      <c r="I30" s="183"/>
      <c r="J30" s="183"/>
      <c r="K30" s="183"/>
      <c r="L30" s="183"/>
      <c r="M30" s="183"/>
      <c r="N30" s="183"/>
      <c r="O30" s="183"/>
      <c r="P30" s="183"/>
      <c r="Q30" s="183"/>
      <c r="R30" s="183"/>
      <c r="S30" s="183"/>
      <c r="T30" s="183"/>
      <c r="U30" s="183"/>
      <c r="V30" s="183"/>
      <c r="W30" s="183"/>
      <c r="X30" s="183"/>
      <c r="Y30" s="183"/>
      <c r="Z30" s="183"/>
    </row>
    <row r="31" spans="1:26">
      <c r="A31" s="185"/>
      <c r="B31" s="6"/>
      <c r="C31" s="243" t="s">
        <v>105</v>
      </c>
      <c r="D31" s="291" t="s">
        <v>309</v>
      </c>
      <c r="E31" s="11"/>
      <c r="F31" s="183"/>
      <c r="G31" s="183"/>
      <c r="H31" s="183"/>
      <c r="I31" s="183"/>
      <c r="J31" s="183"/>
      <c r="K31" s="183"/>
      <c r="L31" s="183"/>
      <c r="M31" s="183"/>
      <c r="N31" s="183"/>
      <c r="O31" s="183"/>
      <c r="P31" s="183"/>
      <c r="Q31" s="183"/>
      <c r="R31" s="183"/>
      <c r="S31" s="183"/>
      <c r="T31" s="183"/>
      <c r="U31" s="183"/>
      <c r="V31" s="183"/>
      <c r="W31" s="183"/>
      <c r="X31" s="183"/>
      <c r="Y31" s="183"/>
      <c r="Z31" s="183"/>
    </row>
    <row r="32" spans="1:26">
      <c r="A32" s="185"/>
      <c r="B32" s="6"/>
      <c r="C32" s="56"/>
      <c r="D32" s="56"/>
      <c r="E32" s="11"/>
      <c r="F32" s="183"/>
      <c r="G32" s="183"/>
      <c r="H32" s="183"/>
      <c r="I32" s="183"/>
      <c r="J32" s="183"/>
      <c r="K32" s="183"/>
      <c r="L32" s="183"/>
      <c r="M32" s="183"/>
      <c r="N32" s="183"/>
      <c r="O32" s="183"/>
      <c r="P32" s="183"/>
      <c r="Q32" s="183"/>
      <c r="R32" s="183"/>
      <c r="S32" s="183"/>
      <c r="T32" s="183"/>
      <c r="U32" s="183"/>
      <c r="V32" s="183"/>
      <c r="W32" s="183"/>
      <c r="X32" s="183"/>
      <c r="Y32" s="183"/>
      <c r="Z32" s="183"/>
    </row>
    <row r="33" spans="1:26">
      <c r="A33" s="185"/>
      <c r="B33" s="6"/>
      <c r="C33" s="368" t="s">
        <v>310</v>
      </c>
      <c r="D33" s="56"/>
      <c r="E33" s="11"/>
      <c r="F33" s="183"/>
      <c r="G33" s="183"/>
      <c r="H33" s="183"/>
      <c r="I33" s="183"/>
      <c r="J33" s="183"/>
      <c r="K33" s="183"/>
      <c r="L33" s="183"/>
      <c r="M33" s="183"/>
      <c r="N33" s="183"/>
      <c r="O33" s="183"/>
      <c r="P33" s="183"/>
      <c r="Q33" s="183"/>
      <c r="R33" s="183"/>
      <c r="S33" s="183"/>
      <c r="T33" s="183"/>
      <c r="U33" s="183"/>
      <c r="V33" s="183"/>
      <c r="W33" s="183"/>
      <c r="X33" s="183"/>
      <c r="Y33" s="183"/>
      <c r="Z33" s="183"/>
    </row>
    <row r="34" spans="1:26">
      <c r="A34" s="185"/>
      <c r="B34" s="6"/>
      <c r="C34" s="241" t="s">
        <v>282</v>
      </c>
      <c r="D34" s="242" t="s">
        <v>283</v>
      </c>
      <c r="E34" s="11"/>
      <c r="F34" s="183"/>
      <c r="G34" s="183"/>
      <c r="H34" s="183"/>
      <c r="I34" s="183"/>
      <c r="J34" s="183"/>
      <c r="K34" s="183"/>
      <c r="L34" s="183"/>
      <c r="M34" s="183"/>
      <c r="N34" s="183"/>
      <c r="O34" s="183"/>
      <c r="P34" s="183"/>
      <c r="Q34" s="183"/>
      <c r="R34" s="183"/>
      <c r="S34" s="183"/>
      <c r="T34" s="183"/>
      <c r="U34" s="183"/>
      <c r="V34" s="183"/>
      <c r="W34" s="183"/>
      <c r="X34" s="183"/>
      <c r="Y34" s="183"/>
      <c r="Z34" s="183"/>
    </row>
    <row r="35" spans="1:26">
      <c r="A35" s="185"/>
      <c r="B35" s="6"/>
      <c r="C35" s="245" t="s">
        <v>311</v>
      </c>
      <c r="D35" s="292" t="s">
        <v>312</v>
      </c>
      <c r="E35" s="11"/>
      <c r="F35" s="183"/>
      <c r="G35" s="183"/>
      <c r="H35" s="183"/>
      <c r="I35" s="183"/>
      <c r="J35" s="183"/>
      <c r="K35" s="183"/>
      <c r="L35" s="183"/>
      <c r="M35" s="183"/>
      <c r="N35" s="183"/>
      <c r="O35" s="183"/>
      <c r="P35" s="183"/>
      <c r="Q35" s="183"/>
      <c r="R35" s="183"/>
      <c r="S35" s="183"/>
      <c r="T35" s="183"/>
      <c r="U35" s="183"/>
      <c r="V35" s="183"/>
      <c r="W35" s="183"/>
      <c r="X35" s="183"/>
      <c r="Y35" s="183"/>
      <c r="Z35" s="183"/>
    </row>
    <row r="36" spans="1:26" ht="31.15">
      <c r="A36" s="185"/>
      <c r="B36" s="6"/>
      <c r="C36" s="245" t="s">
        <v>313</v>
      </c>
      <c r="D36" s="292" t="s">
        <v>314</v>
      </c>
      <c r="E36" s="11"/>
      <c r="F36" s="183"/>
      <c r="G36" s="183"/>
      <c r="H36" s="183"/>
      <c r="I36" s="183"/>
      <c r="J36" s="183"/>
      <c r="K36" s="183"/>
      <c r="L36" s="183"/>
      <c r="M36" s="183"/>
      <c r="N36" s="183"/>
      <c r="O36" s="183"/>
      <c r="P36" s="183"/>
      <c r="Q36" s="183"/>
      <c r="R36" s="183"/>
      <c r="S36" s="183"/>
      <c r="T36" s="183"/>
      <c r="U36" s="183"/>
      <c r="V36" s="183"/>
      <c r="W36" s="183"/>
      <c r="X36" s="183"/>
      <c r="Y36" s="183"/>
      <c r="Z36" s="183"/>
    </row>
    <row r="37" spans="1:26" ht="31.15">
      <c r="A37" s="185"/>
      <c r="B37" s="6"/>
      <c r="C37" s="243" t="s">
        <v>315</v>
      </c>
      <c r="D37" s="292" t="s">
        <v>316</v>
      </c>
      <c r="E37" s="11"/>
      <c r="F37" s="183"/>
      <c r="G37" s="183"/>
      <c r="H37" s="183"/>
      <c r="I37" s="183"/>
      <c r="J37" s="183"/>
      <c r="K37" s="183"/>
      <c r="L37" s="183"/>
      <c r="M37" s="183"/>
      <c r="N37" s="183"/>
      <c r="O37" s="183"/>
      <c r="P37" s="183"/>
      <c r="Q37" s="183"/>
      <c r="R37" s="183"/>
      <c r="S37" s="183"/>
      <c r="T37" s="183"/>
      <c r="U37" s="183"/>
      <c r="V37" s="183"/>
      <c r="W37" s="183"/>
      <c r="X37" s="183"/>
      <c r="Y37" s="183"/>
      <c r="Z37" s="183"/>
    </row>
    <row r="38" spans="1:26">
      <c r="A38" s="185"/>
      <c r="B38" s="6"/>
      <c r="C38" s="246" t="s">
        <v>121</v>
      </c>
      <c r="D38" s="293" t="s">
        <v>317</v>
      </c>
      <c r="E38" s="11"/>
      <c r="F38" s="183"/>
      <c r="G38" s="183"/>
      <c r="H38" s="183"/>
      <c r="I38" s="183"/>
      <c r="J38" s="183"/>
      <c r="K38" s="183"/>
      <c r="L38" s="183"/>
      <c r="M38" s="183"/>
      <c r="N38" s="183"/>
      <c r="O38" s="183"/>
      <c r="P38" s="183"/>
      <c r="Q38" s="183"/>
      <c r="R38" s="183"/>
      <c r="S38" s="183"/>
      <c r="T38" s="183"/>
      <c r="U38" s="183"/>
      <c r="V38" s="183"/>
      <c r="W38" s="183"/>
      <c r="X38" s="183"/>
      <c r="Y38" s="183"/>
      <c r="Z38" s="183"/>
    </row>
    <row r="39" spans="1:26">
      <c r="A39" s="185"/>
      <c r="B39" s="6"/>
      <c r="C39" s="243" t="s">
        <v>122</v>
      </c>
      <c r="D39" s="290" t="s">
        <v>318</v>
      </c>
      <c r="E39" s="11"/>
      <c r="F39" s="183"/>
      <c r="G39" s="183"/>
      <c r="H39" s="183"/>
      <c r="I39" s="183"/>
      <c r="J39" s="183"/>
      <c r="K39" s="183"/>
      <c r="L39" s="183"/>
      <c r="M39" s="183"/>
      <c r="N39" s="183"/>
      <c r="O39" s="183"/>
      <c r="P39" s="183"/>
      <c r="Q39" s="183"/>
      <c r="R39" s="183"/>
      <c r="S39" s="183"/>
      <c r="T39" s="183"/>
      <c r="U39" s="183"/>
      <c r="V39" s="183"/>
      <c r="W39" s="183"/>
      <c r="X39" s="183"/>
      <c r="Y39" s="183"/>
      <c r="Z39" s="183"/>
    </row>
    <row r="40" spans="1:26">
      <c r="A40" s="185"/>
      <c r="B40" s="6"/>
      <c r="C40" s="243" t="s">
        <v>319</v>
      </c>
      <c r="D40" s="290" t="s">
        <v>320</v>
      </c>
      <c r="E40" s="11"/>
      <c r="F40" s="183"/>
      <c r="G40" s="183"/>
      <c r="H40" s="183"/>
      <c r="I40" s="183"/>
      <c r="J40" s="183"/>
      <c r="K40" s="183"/>
      <c r="L40" s="183"/>
      <c r="M40" s="183"/>
      <c r="N40" s="183"/>
      <c r="O40" s="183"/>
      <c r="P40" s="183"/>
      <c r="Q40" s="183"/>
      <c r="R40" s="183"/>
      <c r="S40" s="183"/>
      <c r="T40" s="183"/>
      <c r="U40" s="183"/>
      <c r="V40" s="183"/>
      <c r="W40" s="183"/>
      <c r="X40" s="183"/>
      <c r="Y40" s="183"/>
      <c r="Z40" s="183"/>
    </row>
    <row r="41" spans="1:26">
      <c r="A41" s="185"/>
      <c r="B41" s="6"/>
      <c r="C41" s="243" t="s">
        <v>321</v>
      </c>
      <c r="D41" s="290" t="s">
        <v>322</v>
      </c>
      <c r="E41" s="11"/>
      <c r="F41" s="183"/>
      <c r="G41" s="183"/>
      <c r="H41" s="183"/>
      <c r="I41" s="183"/>
      <c r="J41" s="183"/>
      <c r="K41" s="183"/>
      <c r="L41" s="183"/>
      <c r="M41" s="183"/>
      <c r="N41" s="183"/>
      <c r="O41" s="183"/>
      <c r="P41" s="183"/>
      <c r="Q41" s="183"/>
      <c r="R41" s="183"/>
      <c r="S41" s="183"/>
      <c r="T41" s="183"/>
      <c r="U41" s="183"/>
      <c r="V41" s="183"/>
      <c r="W41" s="183"/>
      <c r="X41" s="183"/>
      <c r="Y41" s="183"/>
      <c r="Z41" s="183"/>
    </row>
    <row r="42" spans="1:26" ht="46.9">
      <c r="A42" s="185"/>
      <c r="B42" s="6"/>
      <c r="C42" s="243" t="s">
        <v>323</v>
      </c>
      <c r="D42" s="291" t="s">
        <v>324</v>
      </c>
      <c r="E42" s="11"/>
      <c r="F42" s="183"/>
      <c r="G42" s="183"/>
      <c r="H42" s="183"/>
      <c r="I42" s="183"/>
      <c r="J42" s="183"/>
      <c r="K42" s="183"/>
      <c r="L42" s="183"/>
      <c r="M42" s="183"/>
      <c r="N42" s="183"/>
      <c r="O42" s="183"/>
      <c r="P42" s="183"/>
      <c r="Q42" s="183"/>
      <c r="R42" s="183"/>
      <c r="S42" s="183"/>
      <c r="T42" s="183"/>
      <c r="U42" s="183"/>
      <c r="V42" s="183"/>
      <c r="W42" s="183"/>
      <c r="X42" s="183"/>
      <c r="Y42" s="183"/>
      <c r="Z42" s="183"/>
    </row>
    <row r="43" spans="1:26" ht="31.15">
      <c r="A43" s="185"/>
      <c r="B43" s="6"/>
      <c r="C43" s="247" t="s">
        <v>325</v>
      </c>
      <c r="D43" s="294" t="s">
        <v>326</v>
      </c>
      <c r="E43" s="11"/>
      <c r="F43" s="183"/>
      <c r="G43" s="183"/>
      <c r="H43" s="183"/>
      <c r="I43" s="183"/>
      <c r="J43" s="183"/>
      <c r="K43" s="183"/>
      <c r="L43" s="183"/>
      <c r="M43" s="183"/>
      <c r="N43" s="183"/>
      <c r="O43" s="183"/>
      <c r="P43" s="183"/>
      <c r="Q43" s="183"/>
      <c r="R43" s="183"/>
      <c r="S43" s="183"/>
      <c r="T43" s="183"/>
      <c r="U43" s="183"/>
      <c r="V43" s="183"/>
      <c r="W43" s="183"/>
      <c r="X43" s="183"/>
      <c r="Y43" s="183"/>
      <c r="Z43" s="183"/>
    </row>
    <row r="44" spans="1:26">
      <c r="A44" s="185"/>
      <c r="B44" s="6"/>
      <c r="C44" s="56"/>
      <c r="D44" s="56"/>
      <c r="E44" s="11"/>
      <c r="F44" s="183"/>
      <c r="G44" s="183"/>
      <c r="H44" s="183"/>
      <c r="I44" s="183"/>
      <c r="J44" s="183"/>
      <c r="K44" s="183"/>
      <c r="L44" s="183"/>
      <c r="M44" s="183"/>
      <c r="N44" s="183"/>
      <c r="O44" s="183"/>
      <c r="P44" s="183"/>
      <c r="Q44" s="183"/>
      <c r="R44" s="183"/>
      <c r="S44" s="183"/>
      <c r="T44" s="183"/>
      <c r="U44" s="183"/>
      <c r="V44" s="183"/>
      <c r="W44" s="183"/>
      <c r="X44" s="183"/>
      <c r="Y44" s="183"/>
      <c r="Z44" s="183"/>
    </row>
    <row r="45" spans="1:26">
      <c r="A45" s="185"/>
      <c r="B45" s="6"/>
      <c r="C45" s="368" t="s">
        <v>327</v>
      </c>
      <c r="D45" s="56"/>
      <c r="E45" s="11"/>
      <c r="F45" s="183"/>
      <c r="G45" s="183"/>
      <c r="H45" s="183"/>
      <c r="I45" s="183"/>
      <c r="J45" s="183"/>
      <c r="K45" s="183"/>
      <c r="L45" s="183"/>
      <c r="M45" s="183"/>
      <c r="N45" s="183"/>
      <c r="O45" s="183"/>
      <c r="P45" s="183"/>
      <c r="Q45" s="183"/>
      <c r="R45" s="183"/>
      <c r="S45" s="183"/>
      <c r="T45" s="183"/>
      <c r="U45" s="183"/>
      <c r="V45" s="183"/>
      <c r="W45" s="183"/>
      <c r="X45" s="183"/>
      <c r="Y45" s="183"/>
      <c r="Z45" s="183"/>
    </row>
    <row r="46" spans="1:26">
      <c r="A46" s="185"/>
      <c r="B46" s="6"/>
      <c r="C46" s="241" t="s">
        <v>282</v>
      </c>
      <c r="D46" s="242" t="s">
        <v>283</v>
      </c>
      <c r="E46" s="11"/>
      <c r="F46" s="183"/>
      <c r="G46" s="183"/>
      <c r="H46" s="183"/>
      <c r="I46" s="183"/>
      <c r="J46" s="183"/>
      <c r="K46" s="183"/>
      <c r="L46" s="183"/>
      <c r="M46" s="183"/>
      <c r="N46" s="183"/>
      <c r="O46" s="183"/>
      <c r="P46" s="183"/>
      <c r="Q46" s="183"/>
      <c r="R46" s="183"/>
      <c r="S46" s="183"/>
      <c r="T46" s="183"/>
      <c r="U46" s="183"/>
      <c r="V46" s="183"/>
      <c r="W46" s="183"/>
      <c r="X46" s="183"/>
      <c r="Y46" s="183"/>
      <c r="Z46" s="183"/>
    </row>
    <row r="47" spans="1:26">
      <c r="A47" s="185"/>
      <c r="B47" s="6"/>
      <c r="C47" s="247" t="s">
        <v>218</v>
      </c>
      <c r="D47" s="295" t="s">
        <v>328</v>
      </c>
      <c r="E47" s="11"/>
      <c r="F47" s="183"/>
      <c r="G47" s="183"/>
      <c r="H47" s="183"/>
      <c r="I47" s="183"/>
      <c r="J47" s="183"/>
      <c r="K47" s="183"/>
      <c r="L47" s="183"/>
      <c r="M47" s="183"/>
      <c r="N47" s="183"/>
      <c r="O47" s="183"/>
      <c r="P47" s="183"/>
      <c r="Q47" s="183"/>
      <c r="R47" s="183"/>
      <c r="S47" s="183"/>
      <c r="T47" s="183"/>
      <c r="U47" s="183"/>
      <c r="V47" s="183"/>
      <c r="W47" s="183"/>
      <c r="X47" s="183"/>
      <c r="Y47" s="183"/>
      <c r="Z47" s="183"/>
    </row>
    <row r="48" spans="1:26">
      <c r="A48" s="185"/>
      <c r="B48" s="6"/>
      <c r="C48" s="56"/>
      <c r="D48" s="56"/>
      <c r="E48" s="11"/>
      <c r="F48" s="183"/>
      <c r="G48" s="183"/>
      <c r="H48" s="183"/>
      <c r="I48" s="183"/>
      <c r="J48" s="183"/>
      <c r="K48" s="183"/>
      <c r="L48" s="183"/>
      <c r="M48" s="183"/>
      <c r="N48" s="183"/>
      <c r="O48" s="183"/>
      <c r="P48" s="183"/>
      <c r="Q48" s="183"/>
      <c r="R48" s="183"/>
      <c r="S48" s="183"/>
      <c r="T48" s="183"/>
      <c r="U48" s="183"/>
      <c r="V48" s="183"/>
      <c r="W48" s="183"/>
      <c r="X48" s="183"/>
      <c r="Y48" s="183"/>
      <c r="Z48" s="183"/>
    </row>
    <row r="49" spans="1:26">
      <c r="A49" s="185"/>
      <c r="B49" s="6"/>
      <c r="C49" s="368" t="s">
        <v>329</v>
      </c>
      <c r="D49" s="56"/>
      <c r="E49" s="11"/>
      <c r="F49" s="183"/>
      <c r="G49" s="183"/>
      <c r="H49" s="183"/>
      <c r="I49" s="183"/>
      <c r="J49" s="183"/>
      <c r="K49" s="183"/>
      <c r="L49" s="183"/>
      <c r="M49" s="183"/>
      <c r="N49" s="183"/>
      <c r="O49" s="183"/>
      <c r="P49" s="183"/>
      <c r="Q49" s="183"/>
      <c r="R49" s="183"/>
      <c r="S49" s="183"/>
      <c r="T49" s="183"/>
      <c r="U49" s="183"/>
      <c r="V49" s="183"/>
      <c r="W49" s="183"/>
      <c r="X49" s="183"/>
      <c r="Y49" s="183"/>
      <c r="Z49" s="183"/>
    </row>
    <row r="50" spans="1:26">
      <c r="A50" s="183"/>
      <c r="B50" s="22"/>
      <c r="C50" s="241" t="s">
        <v>282</v>
      </c>
      <c r="D50" s="242" t="s">
        <v>283</v>
      </c>
      <c r="E50" s="11"/>
      <c r="F50" s="183"/>
      <c r="G50" s="183"/>
      <c r="H50" s="183"/>
      <c r="I50" s="183"/>
      <c r="J50" s="183"/>
      <c r="K50" s="183"/>
      <c r="L50" s="183"/>
      <c r="M50" s="183"/>
      <c r="N50" s="183"/>
      <c r="O50" s="183"/>
      <c r="P50" s="183"/>
      <c r="Q50" s="183"/>
      <c r="R50" s="183"/>
      <c r="S50" s="183"/>
      <c r="T50" s="183"/>
      <c r="U50" s="183"/>
      <c r="V50" s="183"/>
      <c r="W50" s="183"/>
      <c r="X50" s="183"/>
      <c r="Y50" s="183"/>
      <c r="Z50" s="183"/>
    </row>
    <row r="51" spans="1:26">
      <c r="A51" s="183"/>
      <c r="B51" s="22"/>
      <c r="C51" s="243" t="s">
        <v>330</v>
      </c>
      <c r="D51" s="291" t="s">
        <v>331</v>
      </c>
      <c r="E51" s="11"/>
      <c r="F51" s="183"/>
      <c r="G51" s="183"/>
      <c r="H51" s="183"/>
      <c r="I51" s="183"/>
      <c r="J51" s="183"/>
      <c r="K51" s="183"/>
      <c r="L51" s="183"/>
      <c r="M51" s="183"/>
      <c r="N51" s="183"/>
      <c r="O51" s="183"/>
      <c r="P51" s="183"/>
      <c r="Q51" s="183"/>
      <c r="R51" s="183"/>
      <c r="S51" s="183"/>
      <c r="T51" s="183"/>
      <c r="U51" s="183"/>
      <c r="V51" s="183"/>
      <c r="W51" s="183"/>
      <c r="X51" s="183"/>
      <c r="Y51" s="183"/>
      <c r="Z51" s="183"/>
    </row>
    <row r="52" spans="1:26" ht="31.15">
      <c r="A52" s="183"/>
      <c r="B52" s="22"/>
      <c r="C52" s="243" t="s">
        <v>332</v>
      </c>
      <c r="D52" s="291" t="s">
        <v>333</v>
      </c>
      <c r="E52" s="11"/>
      <c r="F52" s="183"/>
      <c r="G52" s="183"/>
      <c r="H52" s="183"/>
      <c r="I52" s="183"/>
      <c r="J52" s="183"/>
      <c r="K52" s="183"/>
      <c r="L52" s="183"/>
      <c r="M52" s="183"/>
      <c r="N52" s="183"/>
      <c r="O52" s="183"/>
      <c r="P52" s="183"/>
      <c r="Q52" s="183"/>
      <c r="R52" s="183"/>
      <c r="S52" s="183"/>
      <c r="T52" s="183"/>
      <c r="U52" s="183"/>
      <c r="V52" s="183"/>
      <c r="W52" s="183"/>
      <c r="X52" s="183"/>
      <c r="Y52" s="183"/>
      <c r="Z52" s="183"/>
    </row>
    <row r="53" spans="1:26" ht="31.15">
      <c r="A53" s="183"/>
      <c r="B53" s="22"/>
      <c r="C53" s="245" t="s">
        <v>334</v>
      </c>
      <c r="D53" s="296" t="s">
        <v>335</v>
      </c>
      <c r="E53" s="11"/>
      <c r="F53" s="183"/>
      <c r="G53" s="183"/>
      <c r="H53" s="183"/>
      <c r="I53" s="183"/>
      <c r="J53" s="183"/>
      <c r="K53" s="183"/>
      <c r="L53" s="183"/>
      <c r="M53" s="183"/>
      <c r="N53" s="183"/>
      <c r="O53" s="183"/>
      <c r="P53" s="183"/>
      <c r="Q53" s="183"/>
      <c r="R53" s="183"/>
      <c r="S53" s="183"/>
      <c r="T53" s="183"/>
      <c r="U53" s="183"/>
      <c r="V53" s="183"/>
      <c r="W53" s="183"/>
      <c r="X53" s="183"/>
      <c r="Y53" s="183"/>
      <c r="Z53" s="183"/>
    </row>
    <row r="54" spans="1:26">
      <c r="A54" s="183"/>
      <c r="B54" s="22"/>
      <c r="C54" s="57"/>
      <c r="D54" s="8"/>
      <c r="E54" s="11"/>
      <c r="F54" s="183"/>
      <c r="G54" s="183"/>
      <c r="H54" s="183"/>
      <c r="I54" s="183"/>
      <c r="J54" s="183"/>
      <c r="K54" s="183"/>
      <c r="L54" s="183"/>
      <c r="M54" s="183"/>
      <c r="N54" s="183"/>
      <c r="O54" s="183"/>
      <c r="P54" s="183"/>
      <c r="Q54" s="183"/>
      <c r="R54" s="183"/>
      <c r="S54" s="183"/>
      <c r="T54" s="183"/>
      <c r="U54" s="183"/>
      <c r="V54" s="183"/>
      <c r="W54" s="183"/>
      <c r="X54" s="183"/>
      <c r="Y54" s="183"/>
      <c r="Z54" s="183"/>
    </row>
    <row r="55" spans="1:26">
      <c r="A55" s="183"/>
      <c r="B55" s="22"/>
      <c r="C55" s="368" t="s">
        <v>336</v>
      </c>
      <c r="D55" s="8"/>
      <c r="E55" s="11"/>
      <c r="F55" s="183"/>
      <c r="G55" s="183"/>
      <c r="H55" s="183"/>
      <c r="I55" s="183"/>
      <c r="J55" s="183"/>
      <c r="K55" s="183"/>
      <c r="L55" s="183"/>
      <c r="M55" s="183"/>
      <c r="N55" s="183"/>
      <c r="O55" s="183"/>
      <c r="P55" s="183"/>
      <c r="Q55" s="183"/>
      <c r="R55" s="183"/>
      <c r="S55" s="183"/>
      <c r="T55" s="183"/>
      <c r="U55" s="183"/>
      <c r="V55" s="183"/>
      <c r="W55" s="183"/>
      <c r="X55" s="183"/>
      <c r="Y55" s="183"/>
      <c r="Z55" s="183"/>
    </row>
    <row r="56" spans="1:26">
      <c r="A56" s="183"/>
      <c r="B56" s="22"/>
      <c r="C56" s="241" t="s">
        <v>282</v>
      </c>
      <c r="D56" s="242" t="s">
        <v>283</v>
      </c>
      <c r="E56" s="11"/>
      <c r="F56" s="183"/>
      <c r="G56" s="183"/>
      <c r="H56" s="183"/>
      <c r="I56" s="183"/>
      <c r="J56" s="183"/>
      <c r="K56" s="183"/>
      <c r="L56" s="183"/>
      <c r="M56" s="183"/>
      <c r="N56" s="183"/>
      <c r="O56" s="183"/>
      <c r="P56" s="183"/>
      <c r="Q56" s="183"/>
      <c r="R56" s="183"/>
      <c r="S56" s="183"/>
      <c r="T56" s="183"/>
      <c r="U56" s="183"/>
      <c r="V56" s="183"/>
      <c r="W56" s="183"/>
      <c r="X56" s="183"/>
      <c r="Y56" s="183"/>
      <c r="Z56" s="183"/>
    </row>
    <row r="57" spans="1:26" ht="31.15">
      <c r="A57" s="183"/>
      <c r="B57" s="22"/>
      <c r="C57" s="243" t="s">
        <v>337</v>
      </c>
      <c r="D57" s="292" t="s">
        <v>338</v>
      </c>
      <c r="E57" s="11"/>
      <c r="F57" s="183"/>
      <c r="G57" s="183"/>
      <c r="H57" s="183"/>
      <c r="I57" s="183"/>
      <c r="J57" s="183"/>
      <c r="K57" s="183"/>
      <c r="L57" s="183"/>
      <c r="M57" s="183"/>
      <c r="N57" s="183"/>
      <c r="O57" s="183"/>
      <c r="P57" s="183"/>
      <c r="Q57" s="183"/>
      <c r="R57" s="183"/>
      <c r="S57" s="183"/>
      <c r="T57" s="183"/>
      <c r="U57" s="183"/>
      <c r="V57" s="183"/>
      <c r="W57" s="183"/>
      <c r="X57" s="183"/>
      <c r="Y57" s="183"/>
      <c r="Z57" s="183"/>
    </row>
    <row r="58" spans="1:26">
      <c r="A58" s="183"/>
      <c r="B58" s="22"/>
      <c r="C58" s="57"/>
      <c r="D58" s="8"/>
      <c r="E58" s="11"/>
      <c r="F58" s="183"/>
      <c r="G58" s="183"/>
      <c r="H58" s="183"/>
      <c r="I58" s="183"/>
      <c r="J58" s="183"/>
      <c r="K58" s="183"/>
      <c r="L58" s="183"/>
      <c r="M58" s="183"/>
      <c r="N58" s="183"/>
      <c r="O58" s="183"/>
      <c r="P58" s="183"/>
      <c r="Q58" s="183"/>
      <c r="R58" s="183"/>
      <c r="S58" s="183"/>
      <c r="T58" s="183"/>
      <c r="U58" s="183"/>
      <c r="V58" s="183"/>
      <c r="W58" s="183"/>
      <c r="X58" s="183"/>
      <c r="Y58" s="183"/>
      <c r="Z58" s="183"/>
    </row>
    <row r="59" spans="1:26">
      <c r="A59" s="183"/>
      <c r="B59" s="22"/>
      <c r="C59" s="368" t="s">
        <v>339</v>
      </c>
      <c r="D59" s="8"/>
      <c r="E59" s="11"/>
      <c r="F59" s="183"/>
      <c r="G59" s="183"/>
      <c r="H59" s="183"/>
      <c r="I59" s="183"/>
      <c r="J59" s="183"/>
      <c r="K59" s="183"/>
      <c r="L59" s="183"/>
      <c r="M59" s="183"/>
      <c r="N59" s="183"/>
      <c r="O59" s="183"/>
      <c r="P59" s="183"/>
      <c r="Q59" s="183"/>
      <c r="R59" s="183"/>
      <c r="S59" s="183"/>
      <c r="T59" s="183"/>
      <c r="U59" s="183"/>
      <c r="V59" s="183"/>
      <c r="W59" s="183"/>
      <c r="X59" s="183"/>
      <c r="Y59" s="183"/>
      <c r="Z59" s="183"/>
    </row>
    <row r="60" spans="1:26">
      <c r="A60" s="183"/>
      <c r="B60" s="22"/>
      <c r="C60" s="241" t="s">
        <v>282</v>
      </c>
      <c r="D60" s="242" t="s">
        <v>283</v>
      </c>
      <c r="E60" s="11"/>
      <c r="F60" s="183"/>
      <c r="G60" s="183"/>
      <c r="H60" s="183"/>
      <c r="I60" s="183"/>
      <c r="J60" s="183"/>
      <c r="K60" s="183"/>
      <c r="L60" s="183"/>
      <c r="M60" s="183"/>
      <c r="N60" s="183"/>
      <c r="O60" s="183"/>
      <c r="P60" s="183"/>
      <c r="Q60" s="183"/>
      <c r="R60" s="183"/>
      <c r="S60" s="183"/>
      <c r="T60" s="183"/>
      <c r="U60" s="183"/>
      <c r="V60" s="183"/>
      <c r="W60" s="183"/>
      <c r="X60" s="183"/>
      <c r="Y60" s="183"/>
      <c r="Z60" s="183"/>
    </row>
    <row r="61" spans="1:26">
      <c r="A61" s="183"/>
      <c r="B61" s="22"/>
      <c r="C61" s="243" t="s">
        <v>272</v>
      </c>
      <c r="D61" s="293" t="s">
        <v>340</v>
      </c>
      <c r="E61" s="11"/>
      <c r="F61" s="183"/>
      <c r="G61" s="183"/>
      <c r="H61" s="183"/>
      <c r="I61" s="183"/>
      <c r="J61" s="183"/>
      <c r="K61" s="183"/>
      <c r="L61" s="183"/>
      <c r="M61" s="183"/>
      <c r="N61" s="183"/>
      <c r="O61" s="183"/>
      <c r="P61" s="183"/>
      <c r="Q61" s="183"/>
      <c r="R61" s="183"/>
      <c r="S61" s="183"/>
      <c r="T61" s="183"/>
      <c r="U61" s="183"/>
      <c r="V61" s="183"/>
      <c r="W61" s="183"/>
      <c r="X61" s="183"/>
      <c r="Y61" s="183"/>
      <c r="Z61" s="183"/>
    </row>
    <row r="62" spans="1:26">
      <c r="A62" s="183"/>
      <c r="B62" s="22"/>
      <c r="C62" s="247" t="s">
        <v>273</v>
      </c>
      <c r="D62" s="297" t="s">
        <v>341</v>
      </c>
      <c r="E62" s="11"/>
      <c r="F62" s="183"/>
      <c r="G62" s="183"/>
      <c r="H62" s="183"/>
      <c r="I62" s="183"/>
      <c r="J62" s="183"/>
      <c r="K62" s="183"/>
      <c r="L62" s="183"/>
      <c r="M62" s="183"/>
      <c r="N62" s="183"/>
      <c r="O62" s="183"/>
      <c r="P62" s="183"/>
      <c r="Q62" s="183"/>
      <c r="R62" s="183"/>
      <c r="S62" s="183"/>
      <c r="T62" s="183"/>
      <c r="U62" s="183"/>
      <c r="V62" s="183"/>
      <c r="W62" s="183"/>
      <c r="X62" s="183"/>
      <c r="Y62" s="183"/>
      <c r="Z62" s="183"/>
    </row>
    <row r="63" spans="1:26" ht="16.149999999999999" thickBot="1">
      <c r="A63" s="183"/>
      <c r="B63" s="14"/>
      <c r="C63" s="15"/>
      <c r="D63" s="15"/>
      <c r="E63" s="16"/>
      <c r="F63" s="183"/>
      <c r="G63" s="183"/>
      <c r="H63" s="183"/>
      <c r="I63" s="183"/>
      <c r="J63" s="183"/>
      <c r="K63" s="183"/>
      <c r="L63" s="183"/>
      <c r="M63" s="183"/>
      <c r="N63" s="183"/>
      <c r="O63" s="183"/>
      <c r="P63" s="183"/>
      <c r="Q63" s="183"/>
      <c r="R63" s="183"/>
      <c r="S63" s="183"/>
      <c r="T63" s="183"/>
      <c r="U63" s="183"/>
      <c r="V63" s="183"/>
      <c r="W63" s="183"/>
      <c r="X63" s="183"/>
      <c r="Y63" s="183"/>
      <c r="Z63" s="183"/>
    </row>
    <row r="64" spans="1:26">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row>
    <row r="65" spans="1:26">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row>
    <row r="66" spans="1:26">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row>
    <row r="67" spans="1:26">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row>
    <row r="68" spans="1:26">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row>
    <row r="69" spans="1:26">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row>
    <row r="70" spans="1:26">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row>
    <row r="71" spans="1:26">
      <c r="A71" s="183"/>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row>
    <row r="72" spans="1:26">
      <c r="A72" s="183"/>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row>
    <row r="73" spans="1:26">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row>
    <row r="74" spans="1:26">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row>
    <row r="75" spans="1:26">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row>
    <row r="76" spans="1:26">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row>
    <row r="77" spans="1:26">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row>
    <row r="78" spans="1:26">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row>
    <row r="79" spans="1:26">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row>
    <row r="80" spans="1:26">
      <c r="A80" s="183"/>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row>
    <row r="81" spans="1:26">
      <c r="A81" s="183"/>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row>
    <row r="82" spans="1:26">
      <c r="A82" s="183"/>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row>
    <row r="83" spans="1:26">
      <c r="A83" s="183"/>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row>
    <row r="84" spans="1:26">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row>
    <row r="85" spans="1:26">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1:26">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row>
    <row r="87" spans="1:26">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row>
    <row r="88" spans="1:26">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row>
    <row r="89" spans="1:26">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row>
    <row r="90" spans="1:26">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row>
    <row r="91" spans="1:26">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row>
    <row r="92" spans="1:26">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row>
    <row r="93" spans="1:26">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row>
    <row r="94" spans="1:26">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row>
    <row r="95" spans="1:26">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row>
    <row r="96" spans="1:26">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row>
    <row r="97" spans="1:26">
      <c r="A97" s="183"/>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row>
    <row r="98" spans="1:26">
      <c r="A98" s="183"/>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row>
    <row r="99" spans="1:26">
      <c r="A99" s="183"/>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row>
    <row r="100" spans="1:26">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row>
    <row r="101" spans="1:26">
      <c r="A101" s="183"/>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row>
  </sheetData>
  <sheetProtection algorithmName="SHA-512" hashValue="0GRvvfi/Gi4rPZh+tcfT9KIK+zJfw8bbCvxT7MqdgZ+1D52+763yKxohvUruGxDElmmsoOCjqfxS2fxDgk1nWA==" saltValue="CFXl00mvhXSiQASqxEP4FQ==" spinCount="100000" sheet="1" objects="1" scenarios="1"/>
  <phoneticPr fontId="5" type="noConversion"/>
  <hyperlinks>
    <hyperlink ref="C6" location="'Quick Start Guide'!A1" display="Back to Quick Start Guide" xr:uid="{3E41D787-42A4-4F05-9716-07A2576E3A2A}"/>
    <hyperlink ref="C19" location="'2) Coverages'!A1" display="[Coverages] tab" xr:uid="{A30D4623-9160-4DB9-841A-BC1E69D36973}"/>
    <hyperlink ref="C33" location="'3) Vehicles'!A1" display="[Vehicles] tab" xr:uid="{B2441193-CFD3-42FA-A38E-FDB28435D228}"/>
    <hyperlink ref="C45" location="'4) Drivers'!A1" display="[Drivers] tab" xr:uid="{3863CC67-45EF-4980-9E81-D824727132BA}"/>
    <hyperlink ref="C49" location="'5) Endorsements'!A1" display="[Add'l Insureds] tab" xr:uid="{903DCB01-DC5B-4B61-9DAA-B37E1E0D3A0D}"/>
    <hyperlink ref="C59" location="'7) Exposure Hist'!A1" display="[Exposure Hist] tab" xr:uid="{313E4E25-0641-4593-97E8-2AC839D4FAA3}"/>
    <hyperlink ref="C8" location="'1) Business Info'!A1" display="[Business Info] tab" xr:uid="{6F3820AF-0ED9-46E5-8745-829EE5A9D20F}"/>
    <hyperlink ref="C55" location="'6) Coverage Detail'!A1" display="[Add'l Coverages] tab" xr:uid="{44C0D0B4-1EB1-495F-92F3-61C4EDF93A5A}"/>
  </hyperlinks>
  <pageMargins left="0.7" right="0.7" top="0.75" bottom="0.75" header="0.3" footer="0.3"/>
  <pageSetup orientation="portrait" r:id="rId1"/>
  <drawing r:id="rId2"/>
  <tableParts count="7">
    <tablePart r:id="rId3"/>
    <tablePart r:id="rId4"/>
    <tablePart r:id="rId5"/>
    <tablePart r:id="rId6"/>
    <tablePart r:id="rId7"/>
    <tablePart r:id="rId8"/>
    <tablePart r:id="rId9"/>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6FA80-4947-44BC-B5A9-CAE11EE63446}">
  <sheetPr codeName="Sheet9"/>
  <dimension ref="A1:BF2074"/>
  <sheetViews>
    <sheetView zoomScale="70" zoomScaleNormal="70" workbookViewId="0"/>
  </sheetViews>
  <sheetFormatPr defaultColWidth="8.7109375" defaultRowHeight="14.45"/>
  <cols>
    <col min="1" max="1" width="15.28515625" bestFit="1" customWidth="1"/>
    <col min="2" max="2" width="14.140625" bestFit="1" customWidth="1"/>
    <col min="3" max="3" width="6.28515625" bestFit="1" customWidth="1"/>
    <col min="4" max="4" width="2.28515625" customWidth="1"/>
    <col min="5" max="5" width="4.42578125" bestFit="1" customWidth="1"/>
    <col min="6" max="6" width="2.28515625" customWidth="1"/>
    <col min="7" max="7" width="27.7109375" bestFit="1" customWidth="1"/>
    <col min="8" max="8" width="44.28515625" style="105" bestFit="1" customWidth="1"/>
    <col min="9" max="9" width="38.28515625" style="105" customWidth="1"/>
    <col min="10" max="10" width="40.28515625" style="105" bestFit="1" customWidth="1"/>
    <col min="11" max="11" width="32.7109375" style="105" bestFit="1" customWidth="1"/>
    <col min="12" max="12" width="24.28515625" style="105" bestFit="1" customWidth="1"/>
    <col min="13" max="13" width="20.42578125" style="105" bestFit="1" customWidth="1"/>
    <col min="14" max="14" width="39.28515625" style="105" bestFit="1" customWidth="1"/>
    <col min="15" max="15" width="35.42578125" style="105" bestFit="1" customWidth="1"/>
    <col min="16" max="16" width="21.7109375" style="105" bestFit="1" customWidth="1"/>
    <col min="17" max="17" width="27.28515625" style="105" bestFit="1" customWidth="1"/>
    <col min="18" max="18" width="27.7109375" style="105" bestFit="1" customWidth="1"/>
    <col min="19" max="19" width="27.7109375" style="105" customWidth="1"/>
    <col min="20" max="20" width="37.42578125" style="105" bestFit="1" customWidth="1"/>
    <col min="21" max="21" width="35" style="105" bestFit="1" customWidth="1"/>
    <col min="22" max="22" width="34.7109375" style="105" bestFit="1" customWidth="1"/>
    <col min="23" max="23" width="39.7109375" style="105" bestFit="1" customWidth="1"/>
    <col min="24" max="24" width="36.28515625" style="105" bestFit="1" customWidth="1"/>
    <col min="25" max="25" width="31.28515625" style="105" bestFit="1" customWidth="1"/>
    <col min="26" max="26" width="15.28515625" bestFit="1" customWidth="1"/>
    <col min="27" max="27" width="3.7109375" customWidth="1"/>
    <col min="28" max="28" width="36.7109375" bestFit="1" customWidth="1"/>
    <col min="29" max="29" width="5.42578125" bestFit="1" customWidth="1"/>
    <col min="30" max="30" width="13.28515625" customWidth="1"/>
    <col min="31" max="31" width="5.7109375" bestFit="1" customWidth="1"/>
    <col min="32" max="32" width="8.7109375" bestFit="1" customWidth="1"/>
    <col min="33" max="33" width="18.7109375" customWidth="1"/>
    <col min="34" max="34" width="11.28515625" bestFit="1" customWidth="1"/>
    <col min="35" max="35" width="23.28515625" bestFit="1" customWidth="1"/>
    <col min="36" max="36" width="24.28515625" bestFit="1" customWidth="1"/>
    <col min="37" max="37" width="27.7109375" bestFit="1" customWidth="1"/>
    <col min="38" max="38" width="14.7109375" bestFit="1" customWidth="1"/>
    <col min="39" max="39" width="21.28515625" bestFit="1" customWidth="1"/>
    <col min="40" max="40" width="13.7109375" bestFit="1" customWidth="1"/>
    <col min="41" max="41" width="16.42578125" bestFit="1" customWidth="1"/>
    <col min="42" max="42" width="17.42578125" style="105" bestFit="1" customWidth="1"/>
    <col min="43" max="43" width="9.28515625" bestFit="1" customWidth="1"/>
    <col min="44" max="44" width="9.42578125" bestFit="1" customWidth="1"/>
    <col min="45" max="45" width="3.28515625" customWidth="1"/>
    <col min="46" max="46" width="21.28515625" bestFit="1" customWidth="1"/>
    <col min="47" max="47" width="2.42578125" customWidth="1"/>
    <col min="48" max="48" width="12.42578125" customWidth="1"/>
    <col min="49" max="49" width="7.7109375" customWidth="1"/>
    <col min="50" max="50" width="16.42578125" customWidth="1"/>
    <col min="51" max="51" width="16.7109375" customWidth="1"/>
    <col min="52" max="52" width="26.42578125" customWidth="1"/>
    <col min="53" max="53" width="9" customWidth="1"/>
    <col min="54" max="54" width="15.42578125" style="105" customWidth="1"/>
    <col min="55" max="55" width="16.7109375" customWidth="1"/>
    <col min="56" max="56" width="3.28515625" customWidth="1"/>
    <col min="57" max="57" width="41.42578125" bestFit="1" customWidth="1"/>
    <col min="58" max="58" width="15.28515625" bestFit="1" customWidth="1"/>
  </cols>
  <sheetData>
    <row r="1" spans="1:58">
      <c r="A1" s="58" t="s">
        <v>67</v>
      </c>
      <c r="B1" s="59" t="s">
        <v>342</v>
      </c>
      <c r="C1" s="59" t="s">
        <v>343</v>
      </c>
      <c r="D1" s="60"/>
      <c r="E1" s="59" t="s">
        <v>344</v>
      </c>
      <c r="F1" s="60"/>
      <c r="G1" s="59" t="s">
        <v>345</v>
      </c>
      <c r="H1" s="59" t="s">
        <v>346</v>
      </c>
      <c r="I1" s="61" t="s">
        <v>347</v>
      </c>
      <c r="J1" s="61" t="s">
        <v>348</v>
      </c>
      <c r="K1" s="61" t="s">
        <v>349</v>
      </c>
      <c r="L1" s="61" t="s">
        <v>350</v>
      </c>
      <c r="M1" s="61" t="s">
        <v>351</v>
      </c>
      <c r="N1" s="61" t="s">
        <v>352</v>
      </c>
      <c r="O1" s="61" t="s">
        <v>353</v>
      </c>
      <c r="P1" s="61" t="s">
        <v>354</v>
      </c>
      <c r="Q1" s="61" t="s">
        <v>355</v>
      </c>
      <c r="R1" s="61" t="s">
        <v>356</v>
      </c>
      <c r="S1" s="62" t="s">
        <v>357</v>
      </c>
      <c r="T1" s="61" t="s">
        <v>358</v>
      </c>
      <c r="U1" s="61" t="s">
        <v>359</v>
      </c>
      <c r="V1" s="61" t="s">
        <v>360</v>
      </c>
      <c r="W1" s="61" t="s">
        <v>361</v>
      </c>
      <c r="X1" s="61" t="s">
        <v>362</v>
      </c>
      <c r="Y1" s="61" t="s">
        <v>363</v>
      </c>
      <c r="Z1" s="59" t="s">
        <v>364</v>
      </c>
      <c r="AA1" s="60"/>
      <c r="AB1" s="179" t="s">
        <v>365</v>
      </c>
      <c r="AC1" s="180"/>
      <c r="AD1" s="450" t="s">
        <v>366</v>
      </c>
      <c r="AE1" s="450"/>
      <c r="AF1" s="451"/>
      <c r="AG1" s="60"/>
      <c r="AH1" s="59" t="s">
        <v>367</v>
      </c>
      <c r="AI1" s="61" t="s">
        <v>180</v>
      </c>
      <c r="AJ1" s="61" t="s">
        <v>192</v>
      </c>
      <c r="AK1" s="61" t="s">
        <v>368</v>
      </c>
      <c r="AL1" s="61" t="s">
        <v>203</v>
      </c>
      <c r="AM1" s="61" t="s">
        <v>369</v>
      </c>
      <c r="AN1" s="63" t="s">
        <v>121</v>
      </c>
      <c r="AO1" s="64" t="s">
        <v>122</v>
      </c>
      <c r="AP1" s="65" t="s">
        <v>370</v>
      </c>
      <c r="AQ1" s="63" t="s">
        <v>371</v>
      </c>
      <c r="AR1" s="63" t="s">
        <v>372</v>
      </c>
      <c r="AS1" s="66"/>
      <c r="AT1" s="63" t="s">
        <v>373</v>
      </c>
      <c r="AV1" s="449" t="s">
        <v>374</v>
      </c>
      <c r="AW1" s="450"/>
      <c r="AX1" s="451"/>
      <c r="AY1" s="67" t="s">
        <v>375</v>
      </c>
      <c r="AZ1" s="181" t="s">
        <v>376</v>
      </c>
      <c r="BA1" s="182"/>
      <c r="BB1" s="69" t="s">
        <v>377</v>
      </c>
      <c r="BC1" s="63" t="s">
        <v>378</v>
      </c>
      <c r="BE1" s="68" t="s">
        <v>379</v>
      </c>
      <c r="BF1" s="69" t="s">
        <v>380</v>
      </c>
    </row>
    <row r="2" spans="1:58">
      <c r="A2" s="70"/>
      <c r="B2" s="70"/>
      <c r="C2" s="70"/>
      <c r="D2" s="60"/>
      <c r="E2" s="71"/>
      <c r="F2" s="60"/>
      <c r="G2" s="72"/>
      <c r="H2" s="73"/>
      <c r="I2" s="74"/>
      <c r="J2" s="74"/>
      <c r="K2" s="74"/>
      <c r="L2" s="74"/>
      <c r="M2" s="74"/>
      <c r="N2" s="74"/>
      <c r="O2" s="74"/>
      <c r="P2" s="74"/>
      <c r="Q2" s="74"/>
      <c r="R2" s="74"/>
      <c r="S2" s="74"/>
      <c r="T2" s="74"/>
      <c r="U2" s="74"/>
      <c r="V2" s="74"/>
      <c r="W2" s="74"/>
      <c r="X2" s="74"/>
      <c r="Y2" s="74"/>
      <c r="Z2" s="70"/>
      <c r="AA2" s="60"/>
      <c r="AB2" s="71" t="s">
        <v>381</v>
      </c>
      <c r="AC2" s="71" t="s">
        <v>382</v>
      </c>
      <c r="AD2" s="100" t="s">
        <v>103</v>
      </c>
      <c r="AE2" s="76">
        <f>INDEX('2) Coverages'!$D:$D,MATCH(Lkups!AD2,'2) Coverages'!$C:$C,0),1)</f>
        <v>0</v>
      </c>
      <c r="AF2" s="77" t="str">
        <f>IF(AE2="Yes",AD2,"")</f>
        <v/>
      </c>
      <c r="AG2" s="66"/>
      <c r="AH2" s="70"/>
      <c r="AI2" s="70"/>
      <c r="AJ2" s="70"/>
      <c r="AK2" s="70"/>
      <c r="AL2" s="70"/>
      <c r="AM2" s="70"/>
      <c r="AN2" s="70"/>
      <c r="AO2" s="71"/>
      <c r="AP2" s="78"/>
      <c r="AQ2" s="70"/>
      <c r="AR2" s="70"/>
      <c r="AS2" s="66"/>
      <c r="AT2" s="70"/>
      <c r="AV2" s="75" t="s">
        <v>103</v>
      </c>
      <c r="AW2" s="76">
        <f>INDEX('2) Coverages'!$D:$D,MATCH(Lkups!AV2,'2) Coverages'!$C:$C,0),1)</f>
        <v>0</v>
      </c>
      <c r="AX2" s="77" t="str">
        <f>IF(AW2="Yes",AV2,"")</f>
        <v/>
      </c>
      <c r="AY2" s="66"/>
      <c r="AZ2" s="159" t="s">
        <v>383</v>
      </c>
      <c r="BA2" s="160" t="s">
        <v>384</v>
      </c>
      <c r="BB2" s="81"/>
      <c r="BC2" s="70"/>
      <c r="BE2" s="79" t="s">
        <v>385</v>
      </c>
      <c r="BF2" s="82" t="s">
        <v>386</v>
      </c>
    </row>
    <row r="3" spans="1:58">
      <c r="A3" s="83" t="s">
        <v>387</v>
      </c>
      <c r="B3" s="70" t="s">
        <v>388</v>
      </c>
      <c r="C3" s="70">
        <v>1</v>
      </c>
      <c r="D3" s="60"/>
      <c r="E3" s="70" t="s">
        <v>188</v>
      </c>
      <c r="F3" s="60"/>
      <c r="G3" s="84" t="s">
        <v>389</v>
      </c>
      <c r="H3" s="85" t="s">
        <v>347</v>
      </c>
      <c r="I3" s="86" t="s">
        <v>390</v>
      </c>
      <c r="J3" s="86" t="s">
        <v>391</v>
      </c>
      <c r="K3" s="86" t="s">
        <v>392</v>
      </c>
      <c r="L3" s="86" t="s">
        <v>393</v>
      </c>
      <c r="M3" s="86" t="s">
        <v>383</v>
      </c>
      <c r="N3" s="86" t="s">
        <v>394</v>
      </c>
      <c r="O3" s="86" t="s">
        <v>395</v>
      </c>
      <c r="P3" s="86" t="s">
        <v>396</v>
      </c>
      <c r="Q3" s="86" t="s">
        <v>397</v>
      </c>
      <c r="R3" s="86" t="s">
        <v>398</v>
      </c>
      <c r="S3" s="87" t="s">
        <v>206</v>
      </c>
      <c r="T3" s="86" t="s">
        <v>399</v>
      </c>
      <c r="U3" s="86" t="s">
        <v>400</v>
      </c>
      <c r="V3" s="86" t="s">
        <v>401</v>
      </c>
      <c r="W3" s="86" t="s">
        <v>402</v>
      </c>
      <c r="X3" s="86" t="s">
        <v>403</v>
      </c>
      <c r="Y3" s="86" t="s">
        <v>404</v>
      </c>
      <c r="Z3" s="70" t="s">
        <v>405</v>
      </c>
      <c r="AA3" s="60"/>
      <c r="AB3" s="70" t="s">
        <v>396</v>
      </c>
      <c r="AC3" s="70" t="s">
        <v>382</v>
      </c>
      <c r="AD3" t="s">
        <v>104</v>
      </c>
      <c r="AE3" s="66">
        <f>INDEX('2) Coverages'!$D:$D,MATCH(Lkups!AD3,'2) Coverages'!$C:$C,0),1)</f>
        <v>0</v>
      </c>
      <c r="AF3" s="89" t="str">
        <f>IF(AE3="Yes",IF(ISERROR(MATCH("Yes",AE$2:AE2,0)),AD3," and "&amp;AD3),"")</f>
        <v/>
      </c>
      <c r="AG3" s="66"/>
      <c r="AH3" s="70" t="s">
        <v>180</v>
      </c>
      <c r="AI3" s="83" t="s">
        <v>181</v>
      </c>
      <c r="AJ3" s="90" t="s">
        <v>406</v>
      </c>
      <c r="AK3" s="90" t="s">
        <v>407</v>
      </c>
      <c r="AL3" s="91" t="s">
        <v>408</v>
      </c>
      <c r="AM3" s="91" t="s">
        <v>409</v>
      </c>
      <c r="AN3" s="81" t="s">
        <v>410</v>
      </c>
      <c r="AO3" s="70" t="s">
        <v>411</v>
      </c>
      <c r="AP3" s="85" t="s">
        <v>184</v>
      </c>
      <c r="AQ3" s="70">
        <v>0</v>
      </c>
      <c r="AR3" s="70" t="s">
        <v>195</v>
      </c>
      <c r="AS3" s="66"/>
      <c r="AT3" s="70" t="s">
        <v>330</v>
      </c>
      <c r="AV3" s="88" t="s">
        <v>104</v>
      </c>
      <c r="AW3" s="66">
        <f>INDEX('2) Coverages'!$D:$D,MATCH(Lkups!AV3,'2) Coverages'!$C:$C,0),1)</f>
        <v>0</v>
      </c>
      <c r="AX3" s="89" t="str">
        <f>IF(AW3="Yes",IF(ISERROR(MATCH("Yes",AW$2:AW2,0)),AV3," and "&amp;AV3),"")</f>
        <v/>
      </c>
      <c r="AY3" s="66" t="s">
        <v>412</v>
      </c>
      <c r="AZ3" s="79" t="s">
        <v>413</v>
      </c>
      <c r="BA3" s="80" t="s">
        <v>384</v>
      </c>
      <c r="BB3" s="81" t="s">
        <v>414</v>
      </c>
      <c r="BC3" s="70" t="s">
        <v>415</v>
      </c>
      <c r="BE3" s="79" t="s">
        <v>416</v>
      </c>
      <c r="BF3" s="82" t="s">
        <v>386</v>
      </c>
    </row>
    <row r="4" spans="1:58">
      <c r="A4" s="83" t="s">
        <v>417</v>
      </c>
      <c r="B4" s="70" t="s">
        <v>418</v>
      </c>
      <c r="C4" s="70">
        <v>54</v>
      </c>
      <c r="D4" s="60"/>
      <c r="E4" s="70" t="s">
        <v>207</v>
      </c>
      <c r="F4" s="60"/>
      <c r="G4" s="84" t="s">
        <v>419</v>
      </c>
      <c r="H4" s="85" t="s">
        <v>348</v>
      </c>
      <c r="I4" s="84" t="s">
        <v>420</v>
      </c>
      <c r="J4" s="84" t="s">
        <v>421</v>
      </c>
      <c r="K4" s="86" t="s">
        <v>422</v>
      </c>
      <c r="L4" s="92" t="s">
        <v>423</v>
      </c>
      <c r="M4" s="86" t="s">
        <v>413</v>
      </c>
      <c r="N4" s="93" t="s">
        <v>424</v>
      </c>
      <c r="O4" s="86" t="s">
        <v>425</v>
      </c>
      <c r="P4" s="92" t="s">
        <v>426</v>
      </c>
      <c r="Q4" s="86" t="s">
        <v>427</v>
      </c>
      <c r="R4" s="94" t="s">
        <v>428</v>
      </c>
      <c r="S4" s="94"/>
      <c r="T4" s="92" t="s">
        <v>429</v>
      </c>
      <c r="U4" s="92" t="s">
        <v>430</v>
      </c>
      <c r="V4" s="86" t="s">
        <v>431</v>
      </c>
      <c r="W4" s="92" t="s">
        <v>432</v>
      </c>
      <c r="X4" s="86" t="s">
        <v>433</v>
      </c>
      <c r="Y4" s="86" t="s">
        <v>434</v>
      </c>
      <c r="Z4" s="95" t="s">
        <v>435</v>
      </c>
      <c r="AA4" s="60"/>
      <c r="AB4" s="70" t="s">
        <v>436</v>
      </c>
      <c r="AC4" s="70" t="s">
        <v>382</v>
      </c>
      <c r="AD4" t="s">
        <v>105</v>
      </c>
      <c r="AE4" s="66">
        <f>INDEX('2) Coverages'!$D:$D,MATCH(Lkups!AD4,'2) Coverages'!$C:$C,0),1)</f>
        <v>0</v>
      </c>
      <c r="AF4" s="89" t="str">
        <f>IF(AE4="Yes",IF(ISERROR(MATCH("Yes",AE$2:AE3,0)),AD4," and "&amp;AD4),"")</f>
        <v/>
      </c>
      <c r="AG4" s="66"/>
      <c r="AH4" s="70" t="s">
        <v>192</v>
      </c>
      <c r="AI4" s="90" t="s">
        <v>437</v>
      </c>
      <c r="AJ4" s="90" t="s">
        <v>438</v>
      </c>
      <c r="AK4" s="90" t="s">
        <v>439</v>
      </c>
      <c r="AL4" s="90" t="s">
        <v>440</v>
      </c>
      <c r="AM4" s="91" t="s">
        <v>441</v>
      </c>
      <c r="AN4" s="81" t="s">
        <v>442</v>
      </c>
      <c r="AO4" s="70" t="s">
        <v>443</v>
      </c>
      <c r="AP4" s="85" t="s">
        <v>201</v>
      </c>
      <c r="AQ4" s="70">
        <v>1</v>
      </c>
      <c r="AR4" s="70">
        <v>500</v>
      </c>
      <c r="AS4" s="66"/>
      <c r="AT4" s="70" t="s">
        <v>332</v>
      </c>
      <c r="AV4" s="88" t="s">
        <v>105</v>
      </c>
      <c r="AW4" s="66">
        <f>INDEX('2) Coverages'!$D:$D,MATCH(Lkups!AV4,'2) Coverages'!$C:$C,0),1)</f>
        <v>0</v>
      </c>
      <c r="AX4" s="89" t="str">
        <f>IF(AW4="Yes",IF(ISERROR(MATCH("Yes",AW$2:AW3,0)),AV4," and "&amp;AV4),"")</f>
        <v/>
      </c>
      <c r="AY4" s="96" t="s">
        <v>444</v>
      </c>
      <c r="AZ4" s="79" t="s">
        <v>445</v>
      </c>
      <c r="BA4" s="80" t="s">
        <v>384</v>
      </c>
      <c r="BB4" s="97" t="s">
        <v>446</v>
      </c>
      <c r="BC4" s="95" t="s">
        <v>447</v>
      </c>
      <c r="BE4" s="79" t="s">
        <v>448</v>
      </c>
      <c r="BF4" s="82" t="s">
        <v>386</v>
      </c>
    </row>
    <row r="5" spans="1:58">
      <c r="A5" s="83" t="s">
        <v>449</v>
      </c>
      <c r="B5" s="70" t="s">
        <v>450</v>
      </c>
      <c r="C5" s="70">
        <v>2</v>
      </c>
      <c r="D5" s="60"/>
      <c r="E5" s="95" t="s">
        <v>206</v>
      </c>
      <c r="F5" s="60"/>
      <c r="G5" s="98" t="s">
        <v>451</v>
      </c>
      <c r="H5" s="85" t="s">
        <v>349</v>
      </c>
      <c r="I5" s="84" t="s">
        <v>452</v>
      </c>
      <c r="J5" s="98" t="s">
        <v>453</v>
      </c>
      <c r="K5" s="86" t="s">
        <v>454</v>
      </c>
      <c r="L5" s="92" t="s">
        <v>455</v>
      </c>
      <c r="M5" s="86" t="s">
        <v>445</v>
      </c>
      <c r="N5" s="93" t="s">
        <v>456</v>
      </c>
      <c r="O5" s="86" t="s">
        <v>457</v>
      </c>
      <c r="P5" s="92" t="s">
        <v>458</v>
      </c>
      <c r="Q5" s="86" t="s">
        <v>459</v>
      </c>
      <c r="R5" s="99" t="s">
        <v>460</v>
      </c>
      <c r="S5" s="92"/>
      <c r="T5" s="92" t="s">
        <v>461</v>
      </c>
      <c r="U5" s="92" t="s">
        <v>462</v>
      </c>
      <c r="V5" s="86" t="s">
        <v>463</v>
      </c>
      <c r="W5" s="92" t="s">
        <v>464</v>
      </c>
      <c r="X5" s="86" t="s">
        <v>465</v>
      </c>
      <c r="Y5" s="86" t="s">
        <v>466</v>
      </c>
      <c r="Z5" s="66"/>
      <c r="AA5" s="66"/>
      <c r="AB5" s="70" t="s">
        <v>426</v>
      </c>
      <c r="AC5" s="70" t="s">
        <v>382</v>
      </c>
      <c r="AD5" s="100"/>
      <c r="AE5" s="100"/>
      <c r="AF5" s="101"/>
      <c r="AG5" s="66"/>
      <c r="AH5" s="70" t="s">
        <v>368</v>
      </c>
      <c r="AI5" s="90" t="s">
        <v>467</v>
      </c>
      <c r="AJ5" s="90" t="s">
        <v>468</v>
      </c>
      <c r="AK5" s="90" t="s">
        <v>469</v>
      </c>
      <c r="AL5" s="90" t="s">
        <v>204</v>
      </c>
      <c r="AM5" s="91" t="s">
        <v>470</v>
      </c>
      <c r="AN5" s="81" t="s">
        <v>471</v>
      </c>
      <c r="AO5" s="70" t="s">
        <v>472</v>
      </c>
      <c r="AP5" s="102" t="s">
        <v>473</v>
      </c>
      <c r="AQ5" s="70">
        <v>2</v>
      </c>
      <c r="AR5" s="70">
        <v>300</v>
      </c>
      <c r="AS5" s="66"/>
      <c r="AT5" s="95" t="s">
        <v>474</v>
      </c>
      <c r="AV5" s="103" t="s">
        <v>97</v>
      </c>
      <c r="AW5" s="66">
        <f>INDEX('2) Coverages'!$D:$D,MATCH(Lkups!AV5,'2) Coverages'!$C:$C,0),1)</f>
        <v>0</v>
      </c>
      <c r="AX5" s="104" t="str">
        <f>IF(AW5="Yes",IF(ISERROR(MATCH("Yes",AW$2:AW4,0)),AV5," and "&amp;AV5),"")</f>
        <v/>
      </c>
      <c r="AZ5" s="79" t="s">
        <v>475</v>
      </c>
      <c r="BA5" s="80" t="s">
        <v>384</v>
      </c>
      <c r="BE5" s="79" t="s">
        <v>476</v>
      </c>
      <c r="BF5" s="82" t="s">
        <v>386</v>
      </c>
    </row>
    <row r="6" spans="1:58">
      <c r="A6" s="83" t="s">
        <v>477</v>
      </c>
      <c r="B6" s="70" t="s">
        <v>478</v>
      </c>
      <c r="C6" s="70">
        <v>3</v>
      </c>
      <c r="D6" s="60"/>
      <c r="E6" s="66"/>
      <c r="F6" s="66"/>
      <c r="G6" s="66"/>
      <c r="H6" s="85" t="s">
        <v>350</v>
      </c>
      <c r="I6" s="84" t="s">
        <v>479</v>
      </c>
      <c r="J6"/>
      <c r="K6" s="86" t="s">
        <v>480</v>
      </c>
      <c r="L6" s="92" t="s">
        <v>481</v>
      </c>
      <c r="M6" s="86" t="s">
        <v>475</v>
      </c>
      <c r="N6" s="93" t="s">
        <v>482</v>
      </c>
      <c r="O6" s="86" t="s">
        <v>483</v>
      </c>
      <c r="P6" s="92" t="s">
        <v>484</v>
      </c>
      <c r="Q6" s="86" t="s">
        <v>485</v>
      </c>
      <c r="R6" s="106"/>
      <c r="S6" s="106"/>
      <c r="T6" s="92" t="s">
        <v>486</v>
      </c>
      <c r="U6" s="92" t="s">
        <v>487</v>
      </c>
      <c r="V6" s="86" t="s">
        <v>488</v>
      </c>
      <c r="W6" s="92" t="s">
        <v>489</v>
      </c>
      <c r="X6" s="86" t="s">
        <v>490</v>
      </c>
      <c r="Y6" s="86" t="s">
        <v>491</v>
      </c>
      <c r="Z6" s="66"/>
      <c r="AA6" s="66"/>
      <c r="AB6" s="70" t="s">
        <v>458</v>
      </c>
      <c r="AC6" s="70" t="s">
        <v>382</v>
      </c>
      <c r="AE6" s="107" t="e">
        <f>MATCH("Yes",AE2:AE4,0)</f>
        <v>#N/A</v>
      </c>
      <c r="AF6" s="108"/>
      <c r="AG6" s="66"/>
      <c r="AH6" s="70" t="s">
        <v>203</v>
      </c>
      <c r="AI6" s="90" t="s">
        <v>492</v>
      </c>
      <c r="AJ6" s="90" t="s">
        <v>193</v>
      </c>
      <c r="AK6" s="90" t="s">
        <v>493</v>
      </c>
      <c r="AL6" s="90" t="s">
        <v>494</v>
      </c>
      <c r="AM6" s="91" t="s">
        <v>495</v>
      </c>
      <c r="AN6" s="81" t="s">
        <v>496</v>
      </c>
      <c r="AO6" s="70" t="s">
        <v>497</v>
      </c>
      <c r="AQ6" s="70">
        <v>3</v>
      </c>
      <c r="AR6" s="70">
        <v>200</v>
      </c>
      <c r="AS6" s="66"/>
      <c r="AV6" s="75"/>
      <c r="AW6" s="100"/>
      <c r="AX6" s="101"/>
      <c r="AZ6" s="79" t="s">
        <v>498</v>
      </c>
      <c r="BA6" s="80" t="s">
        <v>384</v>
      </c>
      <c r="BE6" s="79" t="s">
        <v>499</v>
      </c>
      <c r="BF6" s="82" t="s">
        <v>386</v>
      </c>
    </row>
    <row r="7" spans="1:58">
      <c r="A7" s="83" t="s">
        <v>500</v>
      </c>
      <c r="B7" s="70" t="s">
        <v>501</v>
      </c>
      <c r="C7" s="70">
        <v>4</v>
      </c>
      <c r="D7" s="60"/>
      <c r="E7" s="66"/>
      <c r="F7" s="66"/>
      <c r="G7" s="66"/>
      <c r="H7" s="85" t="s">
        <v>351</v>
      </c>
      <c r="I7" s="84" t="s">
        <v>502</v>
      </c>
      <c r="J7"/>
      <c r="K7" s="86" t="s">
        <v>503</v>
      </c>
      <c r="L7" s="92" t="s">
        <v>504</v>
      </c>
      <c r="M7" s="86" t="s">
        <v>498</v>
      </c>
      <c r="N7" s="109" t="s">
        <v>505</v>
      </c>
      <c r="O7" s="86" t="s">
        <v>506</v>
      </c>
      <c r="P7" s="99" t="s">
        <v>507</v>
      </c>
      <c r="Q7" s="86" t="s">
        <v>508</v>
      </c>
      <c r="R7" s="106"/>
      <c r="S7" s="106"/>
      <c r="T7" s="99" t="s">
        <v>509</v>
      </c>
      <c r="U7" s="92" t="s">
        <v>510</v>
      </c>
      <c r="V7" s="86" t="s">
        <v>511</v>
      </c>
      <c r="W7" s="92" t="s">
        <v>512</v>
      </c>
      <c r="X7" s="86" t="s">
        <v>513</v>
      </c>
      <c r="Y7" s="86" t="s">
        <v>514</v>
      </c>
      <c r="Z7" s="66"/>
      <c r="AA7" s="66"/>
      <c r="AB7" s="70" t="s">
        <v>484</v>
      </c>
      <c r="AC7" s="70" t="s">
        <v>382</v>
      </c>
      <c r="AF7" s="108"/>
      <c r="AG7" s="66"/>
      <c r="AH7" s="95" t="s">
        <v>369</v>
      </c>
      <c r="AI7" s="90" t="s">
        <v>515</v>
      </c>
      <c r="AJ7" s="90" t="s">
        <v>516</v>
      </c>
      <c r="AK7" s="90" t="s">
        <v>517</v>
      </c>
      <c r="AL7" s="90" t="s">
        <v>518</v>
      </c>
      <c r="AM7" s="90" t="s">
        <v>519</v>
      </c>
      <c r="AN7" s="81" t="s">
        <v>198</v>
      </c>
      <c r="AO7" s="70" t="s">
        <v>520</v>
      </c>
      <c r="AQ7" s="70">
        <v>4</v>
      </c>
      <c r="AR7" s="70">
        <v>100</v>
      </c>
      <c r="AS7" s="66"/>
      <c r="AV7" s="88"/>
      <c r="AW7" s="107" t="e">
        <f>MATCH("Yes",AW2:AW5,0)</f>
        <v>#N/A</v>
      </c>
      <c r="AX7" s="108"/>
      <c r="AZ7" s="79" t="s">
        <v>521</v>
      </c>
      <c r="BA7" s="80" t="s">
        <v>384</v>
      </c>
      <c r="BE7" s="79" t="s">
        <v>522</v>
      </c>
      <c r="BF7" s="82" t="s">
        <v>386</v>
      </c>
    </row>
    <row r="8" spans="1:58">
      <c r="A8" s="83" t="s">
        <v>523</v>
      </c>
      <c r="B8" s="70" t="s">
        <v>524</v>
      </c>
      <c r="C8" s="70">
        <v>5</v>
      </c>
      <c r="D8" s="66"/>
      <c r="E8" s="66"/>
      <c r="F8" s="66"/>
      <c r="G8" s="66"/>
      <c r="H8" s="85" t="s">
        <v>352</v>
      </c>
      <c r="I8" s="84" t="s">
        <v>525</v>
      </c>
      <c r="J8"/>
      <c r="K8" s="86" t="s">
        <v>526</v>
      </c>
      <c r="L8" s="92" t="s">
        <v>527</v>
      </c>
      <c r="M8" s="86" t="s">
        <v>521</v>
      </c>
      <c r="N8" s="66"/>
      <c r="O8" s="86" t="s">
        <v>528</v>
      </c>
      <c r="P8" s="106"/>
      <c r="Q8" s="86" t="s">
        <v>529</v>
      </c>
      <c r="R8" s="106"/>
      <c r="S8" s="106"/>
      <c r="T8" s="66"/>
      <c r="U8" s="92" t="s">
        <v>530</v>
      </c>
      <c r="V8" s="86" t="s">
        <v>531</v>
      </c>
      <c r="W8" s="99" t="s">
        <v>532</v>
      </c>
      <c r="X8" s="86" t="s">
        <v>533</v>
      </c>
      <c r="Y8" s="86" t="s">
        <v>534</v>
      </c>
      <c r="Z8" s="66"/>
      <c r="AA8" s="66"/>
      <c r="AB8" s="70" t="s">
        <v>507</v>
      </c>
      <c r="AC8" s="70" t="s">
        <v>382</v>
      </c>
      <c r="AD8" t="str">
        <f>AF2&amp;AF3&amp;AF4</f>
        <v/>
      </c>
      <c r="AF8" s="108"/>
      <c r="AG8" s="66"/>
      <c r="AI8" s="90" t="s">
        <v>535</v>
      </c>
      <c r="AJ8" s="90" t="s">
        <v>536</v>
      </c>
      <c r="AK8" s="90" t="s">
        <v>537</v>
      </c>
      <c r="AL8" s="110" t="s">
        <v>538</v>
      </c>
      <c r="AM8" s="90" t="s">
        <v>539</v>
      </c>
      <c r="AN8" s="97" t="s">
        <v>540</v>
      </c>
      <c r="AO8" s="70" t="s">
        <v>541</v>
      </c>
      <c r="AQ8" s="95" t="s">
        <v>542</v>
      </c>
      <c r="AR8" s="95">
        <v>50</v>
      </c>
      <c r="AS8" s="66"/>
      <c r="AV8" s="88" t="s">
        <v>543</v>
      </c>
      <c r="AX8" s="108"/>
      <c r="AZ8" s="79" t="s">
        <v>544</v>
      </c>
      <c r="BA8" s="80" t="s">
        <v>384</v>
      </c>
      <c r="BE8" s="79" t="s">
        <v>545</v>
      </c>
      <c r="BF8" s="82" t="s">
        <v>386</v>
      </c>
    </row>
    <row r="9" spans="1:58">
      <c r="A9" s="83" t="s">
        <v>546</v>
      </c>
      <c r="B9" s="70" t="s">
        <v>547</v>
      </c>
      <c r="C9" s="70">
        <v>6</v>
      </c>
      <c r="D9" s="66"/>
      <c r="E9" s="66"/>
      <c r="F9" s="66"/>
      <c r="G9" s="66"/>
      <c r="H9" s="85" t="s">
        <v>353</v>
      </c>
      <c r="I9" s="84" t="s">
        <v>548</v>
      </c>
      <c r="J9"/>
      <c r="K9" s="86" t="s">
        <v>549</v>
      </c>
      <c r="L9" s="92" t="s">
        <v>550</v>
      </c>
      <c r="M9" s="86" t="s">
        <v>544</v>
      </c>
      <c r="N9" s="66"/>
      <c r="O9" s="86" t="s">
        <v>551</v>
      </c>
      <c r="P9" s="106"/>
      <c r="Q9" s="86" t="s">
        <v>552</v>
      </c>
      <c r="R9" s="106"/>
      <c r="S9" s="106"/>
      <c r="T9" s="66"/>
      <c r="U9" s="92" t="s">
        <v>553</v>
      </c>
      <c r="V9" s="86" t="s">
        <v>513</v>
      </c>
      <c r="W9" s="66"/>
      <c r="X9" s="86" t="s">
        <v>554</v>
      </c>
      <c r="Y9" s="86" t="s">
        <v>555</v>
      </c>
      <c r="Z9" s="66"/>
      <c r="AA9" s="66"/>
      <c r="AB9" s="70" t="s">
        <v>556</v>
      </c>
      <c r="AC9" s="70" t="s">
        <v>382</v>
      </c>
      <c r="AD9" t="str">
        <f>IFERROR(IF(MATCH("Yes",AE2:AE4,0)&gt;0,"Please complete the "&amp;AD8&amp;" coverage information on the [Coverage Detail] tab.",""),"")</f>
        <v/>
      </c>
      <c r="AF9" s="108"/>
      <c r="AG9" s="66"/>
      <c r="AI9" s="90" t="s">
        <v>557</v>
      </c>
      <c r="AJ9" s="90" t="s">
        <v>558</v>
      </c>
      <c r="AK9" s="90" t="s">
        <v>559</v>
      </c>
      <c r="AM9" s="90" t="s">
        <v>560</v>
      </c>
      <c r="AN9" s="66"/>
      <c r="AO9" s="70" t="s">
        <v>561</v>
      </c>
      <c r="AV9" s="88" t="str">
        <f>AX2&amp;AX3&amp;AX4&amp;AX5</f>
        <v/>
      </c>
      <c r="AX9" s="108"/>
      <c r="AZ9" s="79" t="s">
        <v>562</v>
      </c>
      <c r="BA9" s="80" t="s">
        <v>384</v>
      </c>
      <c r="BE9" s="79" t="s">
        <v>563</v>
      </c>
      <c r="BF9" s="82" t="s">
        <v>386</v>
      </c>
    </row>
    <row r="10" spans="1:58">
      <c r="A10" s="83" t="s">
        <v>564</v>
      </c>
      <c r="B10" s="70" t="s">
        <v>565</v>
      </c>
      <c r="C10" s="70">
        <v>7</v>
      </c>
      <c r="D10" s="66"/>
      <c r="E10" s="66"/>
      <c r="F10" s="66"/>
      <c r="G10" s="66"/>
      <c r="H10" s="85" t="s">
        <v>354</v>
      </c>
      <c r="I10" s="84" t="s">
        <v>566</v>
      </c>
      <c r="J10"/>
      <c r="K10" s="86" t="s">
        <v>567</v>
      </c>
      <c r="L10" s="92" t="s">
        <v>568</v>
      </c>
      <c r="M10" s="86" t="s">
        <v>562</v>
      </c>
      <c r="N10" s="66"/>
      <c r="O10" s="86" t="s">
        <v>569</v>
      </c>
      <c r="P10" s="106"/>
      <c r="Q10" s="86" t="s">
        <v>570</v>
      </c>
      <c r="R10" s="106"/>
      <c r="S10" s="106"/>
      <c r="T10" s="66"/>
      <c r="U10" s="99" t="s">
        <v>571</v>
      </c>
      <c r="V10" s="86" t="s">
        <v>572</v>
      </c>
      <c r="W10" s="66"/>
      <c r="X10" s="86" t="s">
        <v>573</v>
      </c>
      <c r="Y10" s="86" t="s">
        <v>574</v>
      </c>
      <c r="Z10" s="66"/>
      <c r="AA10" s="66"/>
      <c r="AB10" s="70" t="s">
        <v>393</v>
      </c>
      <c r="AC10" s="70" t="s">
        <v>575</v>
      </c>
      <c r="AD10" s="376" t="s">
        <v>576</v>
      </c>
      <c r="AE10" s="111"/>
      <c r="AF10" s="112"/>
      <c r="AG10" s="66"/>
      <c r="AH10" s="66"/>
      <c r="AI10" s="90" t="s">
        <v>577</v>
      </c>
      <c r="AJ10" s="90" t="s">
        <v>578</v>
      </c>
      <c r="AK10" s="90" t="s">
        <v>579</v>
      </c>
      <c r="AM10" s="90" t="s">
        <v>580</v>
      </c>
      <c r="AN10" s="66"/>
      <c r="AO10" s="70" t="s">
        <v>581</v>
      </c>
      <c r="AV10" s="88" t="str">
        <f>"Please complete the "&amp;AV9&amp;" coverage information below."</f>
        <v>Please complete the  coverage information below.</v>
      </c>
      <c r="AX10" s="108"/>
      <c r="AZ10" s="79" t="s">
        <v>582</v>
      </c>
      <c r="BA10" s="80" t="s">
        <v>384</v>
      </c>
      <c r="BE10" s="79" t="s">
        <v>583</v>
      </c>
      <c r="BF10" s="82" t="s">
        <v>386</v>
      </c>
    </row>
    <row r="11" spans="1:58">
      <c r="A11" s="83" t="s">
        <v>584</v>
      </c>
      <c r="B11" s="70" t="s">
        <v>585</v>
      </c>
      <c r="C11" s="70">
        <v>9</v>
      </c>
      <c r="D11" s="66"/>
      <c r="E11" s="66"/>
      <c r="F11" s="66"/>
      <c r="G11" s="66"/>
      <c r="H11" s="85" t="s">
        <v>355</v>
      </c>
      <c r="I11" s="113" t="s">
        <v>586</v>
      </c>
      <c r="J11"/>
      <c r="K11" s="86" t="s">
        <v>587</v>
      </c>
      <c r="L11" s="99" t="s">
        <v>588</v>
      </c>
      <c r="M11" s="86" t="s">
        <v>582</v>
      </c>
      <c r="N11" s="66"/>
      <c r="O11" s="86" t="s">
        <v>589</v>
      </c>
      <c r="P11" s="106"/>
      <c r="Q11" s="86" t="s">
        <v>590</v>
      </c>
      <c r="R11" s="106"/>
      <c r="S11" s="106"/>
      <c r="T11" s="66"/>
      <c r="U11" s="66"/>
      <c r="V11" s="86" t="s">
        <v>586</v>
      </c>
      <c r="W11" s="66"/>
      <c r="X11" s="86" t="s">
        <v>591</v>
      </c>
      <c r="Y11" s="86" t="s">
        <v>592</v>
      </c>
      <c r="Z11" s="66"/>
      <c r="AA11" s="66"/>
      <c r="AB11" s="70" t="s">
        <v>423</v>
      </c>
      <c r="AC11" s="60" t="s">
        <v>575</v>
      </c>
      <c r="AD11" s="377" t="str">
        <f>IFERROR(IF(MATCH("Yes",AE2:AE3,0)&gt;0,"Please provide 3 years of company financial statements (incl balance sheets &amp; income statements).",""),"")</f>
        <v/>
      </c>
      <c r="AG11" s="66"/>
      <c r="AH11" s="66"/>
      <c r="AI11" s="90" t="s">
        <v>593</v>
      </c>
      <c r="AJ11" s="90" t="s">
        <v>594</v>
      </c>
      <c r="AK11" s="110" t="s">
        <v>595</v>
      </c>
      <c r="AM11" s="110" t="s">
        <v>596</v>
      </c>
      <c r="AN11" s="66"/>
      <c r="AO11" s="95" t="s">
        <v>597</v>
      </c>
      <c r="AV11" s="103" t="str">
        <f>IF(ISERROR(AW7),AV8,AV10)</f>
        <v>You can skip this tab. No coverage details needed.</v>
      </c>
      <c r="AW11" s="111"/>
      <c r="AX11" s="112"/>
      <c r="AZ11" s="79" t="s">
        <v>598</v>
      </c>
      <c r="BA11" s="80" t="s">
        <v>384</v>
      </c>
      <c r="BE11" s="79" t="s">
        <v>599</v>
      </c>
      <c r="BF11" s="82" t="s">
        <v>386</v>
      </c>
    </row>
    <row r="12" spans="1:58">
      <c r="A12" s="83" t="s">
        <v>600</v>
      </c>
      <c r="B12" s="70" t="s">
        <v>601</v>
      </c>
      <c r="C12" s="70">
        <v>10</v>
      </c>
      <c r="D12" s="66"/>
      <c r="E12" s="66"/>
      <c r="F12" s="66"/>
      <c r="G12" s="66"/>
      <c r="H12" s="85" t="s">
        <v>356</v>
      </c>
      <c r="I12" s="84" t="s">
        <v>602</v>
      </c>
      <c r="J12"/>
      <c r="K12" s="86" t="s">
        <v>603</v>
      </c>
      <c r="L12" s="106"/>
      <c r="M12" s="86" t="s">
        <v>598</v>
      </c>
      <c r="N12" s="66"/>
      <c r="O12" s="86" t="s">
        <v>604</v>
      </c>
      <c r="P12" s="106"/>
      <c r="Q12" s="86" t="s">
        <v>605</v>
      </c>
      <c r="R12" s="106"/>
      <c r="S12" s="106"/>
      <c r="T12" s="66"/>
      <c r="U12" s="66"/>
      <c r="V12" s="86" t="s">
        <v>606</v>
      </c>
      <c r="W12" s="66"/>
      <c r="X12" s="86" t="s">
        <v>607</v>
      </c>
      <c r="Y12" s="86" t="s">
        <v>608</v>
      </c>
      <c r="Z12" s="66"/>
      <c r="AA12" s="66"/>
      <c r="AB12" s="70" t="s">
        <v>455</v>
      </c>
      <c r="AC12" s="70" t="s">
        <v>575</v>
      </c>
      <c r="AD12" s="375" t="s">
        <v>609</v>
      </c>
      <c r="AE12" s="66"/>
      <c r="AF12" s="66"/>
      <c r="AG12" s="66"/>
      <c r="AH12" s="66"/>
      <c r="AI12" s="90" t="s">
        <v>610</v>
      </c>
      <c r="AJ12" s="90" t="s">
        <v>611</v>
      </c>
      <c r="AN12" s="66"/>
      <c r="AZ12" s="79" t="s">
        <v>612</v>
      </c>
      <c r="BA12" s="80" t="s">
        <v>384</v>
      </c>
      <c r="BE12" s="79" t="s">
        <v>613</v>
      </c>
      <c r="BF12" s="82" t="s">
        <v>386</v>
      </c>
    </row>
    <row r="13" spans="1:58">
      <c r="A13" s="83" t="s">
        <v>614</v>
      </c>
      <c r="B13" s="70" t="s">
        <v>615</v>
      </c>
      <c r="C13" s="70">
        <v>52</v>
      </c>
      <c r="D13" s="66"/>
      <c r="E13" s="66"/>
      <c r="F13" s="66"/>
      <c r="G13" s="66"/>
      <c r="H13" s="85" t="s">
        <v>357</v>
      </c>
      <c r="I13" s="84" t="s">
        <v>616</v>
      </c>
      <c r="J13"/>
      <c r="K13" s="87" t="s">
        <v>617</v>
      </c>
      <c r="L13" s="106"/>
      <c r="M13" s="86" t="s">
        <v>612</v>
      </c>
      <c r="N13" s="66"/>
      <c r="O13" s="87" t="s">
        <v>618</v>
      </c>
      <c r="P13" s="106"/>
      <c r="Q13" s="86" t="s">
        <v>619</v>
      </c>
      <c r="R13" s="106"/>
      <c r="S13" s="106"/>
      <c r="T13" s="66"/>
      <c r="U13" s="66"/>
      <c r="V13" s="86" t="s">
        <v>620</v>
      </c>
      <c r="W13" s="66"/>
      <c r="X13" s="86" t="s">
        <v>621</v>
      </c>
      <c r="Y13" s="86" t="s">
        <v>622</v>
      </c>
      <c r="Z13" s="66"/>
      <c r="AA13" s="66"/>
      <c r="AB13" s="70" t="s">
        <v>481</v>
      </c>
      <c r="AC13" s="70" t="s">
        <v>575</v>
      </c>
      <c r="AD13" s="66"/>
      <c r="AE13" s="66"/>
      <c r="AF13" s="66"/>
      <c r="AG13" s="66"/>
      <c r="AH13" s="66"/>
      <c r="AI13" s="90" t="s">
        <v>623</v>
      </c>
      <c r="AJ13" s="90" t="s">
        <v>624</v>
      </c>
      <c r="AM13" s="114"/>
      <c r="AN13" s="66"/>
      <c r="AZ13" s="79" t="s">
        <v>625</v>
      </c>
      <c r="BA13" s="80" t="s">
        <v>384</v>
      </c>
      <c r="BE13" s="79" t="s">
        <v>626</v>
      </c>
      <c r="BF13" s="82" t="s">
        <v>386</v>
      </c>
    </row>
    <row r="14" spans="1:58">
      <c r="A14" s="83" t="s">
        <v>627</v>
      </c>
      <c r="B14" s="70" t="s">
        <v>628</v>
      </c>
      <c r="C14" s="70">
        <v>11</v>
      </c>
      <c r="D14" s="66"/>
      <c r="E14" s="66"/>
      <c r="F14" s="66"/>
      <c r="G14" s="66"/>
      <c r="H14" s="85" t="s">
        <v>358</v>
      </c>
      <c r="I14" s="84" t="s">
        <v>629</v>
      </c>
      <c r="J14"/>
      <c r="K14" s="106"/>
      <c r="L14" s="106"/>
      <c r="M14" s="86" t="s">
        <v>625</v>
      </c>
      <c r="N14" s="66"/>
      <c r="O14" s="106"/>
      <c r="P14" s="106"/>
      <c r="Q14" s="86" t="s">
        <v>630</v>
      </c>
      <c r="R14" s="106"/>
      <c r="S14" s="106"/>
      <c r="T14" s="66"/>
      <c r="U14" s="66"/>
      <c r="V14" s="86" t="s">
        <v>631</v>
      </c>
      <c r="W14" s="66"/>
      <c r="X14" s="86" t="s">
        <v>632</v>
      </c>
      <c r="Y14" s="86" t="s">
        <v>633</v>
      </c>
      <c r="Z14" s="66"/>
      <c r="AA14" s="66"/>
      <c r="AB14" s="70" t="s">
        <v>504</v>
      </c>
      <c r="AC14" s="70" t="s">
        <v>575</v>
      </c>
      <c r="AD14" s="66"/>
      <c r="AE14" s="66"/>
      <c r="AF14" s="66"/>
      <c r="AG14" s="66"/>
      <c r="AH14" s="66"/>
      <c r="AI14" s="83" t="s">
        <v>634</v>
      </c>
      <c r="AJ14" s="90" t="s">
        <v>635</v>
      </c>
      <c r="AZ14" s="79" t="s">
        <v>636</v>
      </c>
      <c r="BA14" s="80" t="s">
        <v>384</v>
      </c>
      <c r="BE14" s="79" t="s">
        <v>637</v>
      </c>
      <c r="BF14" s="82" t="s">
        <v>386</v>
      </c>
    </row>
    <row r="15" spans="1:58">
      <c r="A15" s="83" t="s">
        <v>638</v>
      </c>
      <c r="B15" s="70" t="s">
        <v>639</v>
      </c>
      <c r="C15" s="70">
        <v>12</v>
      </c>
      <c r="D15" s="66"/>
      <c r="E15" s="66"/>
      <c r="F15" s="66"/>
      <c r="G15" s="66"/>
      <c r="H15" s="85" t="s">
        <v>359</v>
      </c>
      <c r="I15" s="84" t="s">
        <v>640</v>
      </c>
      <c r="J15"/>
      <c r="K15" s="106"/>
      <c r="L15" s="106"/>
      <c r="M15" s="86" t="s">
        <v>636</v>
      </c>
      <c r="N15" s="66"/>
      <c r="O15" s="106"/>
      <c r="P15" s="106"/>
      <c r="Q15" s="86" t="s">
        <v>641</v>
      </c>
      <c r="R15" s="106"/>
      <c r="S15" s="106"/>
      <c r="T15" s="66"/>
      <c r="U15" s="66"/>
      <c r="V15" s="86" t="s">
        <v>642</v>
      </c>
      <c r="W15" s="66"/>
      <c r="X15" s="86" t="s">
        <v>643</v>
      </c>
      <c r="Y15" s="86" t="s">
        <v>644</v>
      </c>
      <c r="Z15" s="66"/>
      <c r="AA15" s="66"/>
      <c r="AB15" s="70" t="s">
        <v>645</v>
      </c>
      <c r="AC15" s="70" t="s">
        <v>575</v>
      </c>
      <c r="AD15" s="66"/>
      <c r="AE15" s="66"/>
      <c r="AF15" s="66"/>
      <c r="AG15" s="66"/>
      <c r="AH15" s="66"/>
      <c r="AI15" s="83" t="s">
        <v>197</v>
      </c>
      <c r="AJ15" s="90" t="s">
        <v>646</v>
      </c>
      <c r="AZ15" s="79" t="s">
        <v>647</v>
      </c>
      <c r="BA15" s="80" t="s">
        <v>384</v>
      </c>
      <c r="BE15" s="79" t="s">
        <v>648</v>
      </c>
      <c r="BF15" s="82" t="s">
        <v>386</v>
      </c>
    </row>
    <row r="16" spans="1:58">
      <c r="A16" s="83" t="s">
        <v>649</v>
      </c>
      <c r="B16" s="70" t="s">
        <v>650</v>
      </c>
      <c r="C16" s="70">
        <v>13</v>
      </c>
      <c r="D16" s="66"/>
      <c r="E16" s="66"/>
      <c r="F16" s="66"/>
      <c r="G16" s="66"/>
      <c r="H16" s="85" t="s">
        <v>360</v>
      </c>
      <c r="I16" s="84" t="s">
        <v>651</v>
      </c>
      <c r="J16"/>
      <c r="K16" s="106"/>
      <c r="L16" s="106"/>
      <c r="M16" s="86" t="s">
        <v>647</v>
      </c>
      <c r="N16" s="66"/>
      <c r="O16" s="106"/>
      <c r="P16" s="106"/>
      <c r="Q16" s="86" t="s">
        <v>652</v>
      </c>
      <c r="R16" s="106"/>
      <c r="S16" s="106"/>
      <c r="T16" s="66"/>
      <c r="U16" s="66"/>
      <c r="V16" s="86" t="s">
        <v>653</v>
      </c>
      <c r="W16" s="66"/>
      <c r="X16" s="86" t="s">
        <v>654</v>
      </c>
      <c r="Y16" s="86" t="s">
        <v>655</v>
      </c>
      <c r="Z16" s="66"/>
      <c r="AA16" s="66"/>
      <c r="AB16" s="70" t="s">
        <v>527</v>
      </c>
      <c r="AC16" s="70" t="s">
        <v>575</v>
      </c>
      <c r="AD16" s="66"/>
      <c r="AE16" s="66"/>
      <c r="AF16" s="66"/>
      <c r="AG16" s="66"/>
      <c r="AH16" s="66"/>
      <c r="AI16" s="90" t="s">
        <v>656</v>
      </c>
      <c r="AJ16" s="90" t="s">
        <v>657</v>
      </c>
      <c r="AZ16" s="79" t="s">
        <v>658</v>
      </c>
      <c r="BA16" s="80" t="s">
        <v>384</v>
      </c>
      <c r="BE16" s="79" t="s">
        <v>659</v>
      </c>
      <c r="BF16" s="82" t="s">
        <v>386</v>
      </c>
    </row>
    <row r="17" spans="1:58">
      <c r="A17" s="83" t="s">
        <v>660</v>
      </c>
      <c r="B17" s="70" t="s">
        <v>661</v>
      </c>
      <c r="C17" s="70">
        <v>14</v>
      </c>
      <c r="D17" s="66"/>
      <c r="E17" s="66"/>
      <c r="F17" s="66"/>
      <c r="G17" s="66"/>
      <c r="H17" s="85" t="s">
        <v>361</v>
      </c>
      <c r="I17" s="84" t="s">
        <v>662</v>
      </c>
      <c r="J17"/>
      <c r="K17" s="106"/>
      <c r="L17" s="106"/>
      <c r="M17" s="86" t="s">
        <v>658</v>
      </c>
      <c r="N17" s="66"/>
      <c r="O17" s="106"/>
      <c r="P17" s="106"/>
      <c r="Q17" s="86" t="s">
        <v>663</v>
      </c>
      <c r="R17" s="106"/>
      <c r="S17" s="106"/>
      <c r="T17" s="66"/>
      <c r="U17" s="66"/>
      <c r="V17" s="87" t="s">
        <v>664</v>
      </c>
      <c r="W17" s="66"/>
      <c r="X17" s="86" t="s">
        <v>665</v>
      </c>
      <c r="Y17" s="86" t="s">
        <v>666</v>
      </c>
      <c r="Z17" s="66"/>
      <c r="AA17" s="66"/>
      <c r="AB17" s="70" t="s">
        <v>550</v>
      </c>
      <c r="AC17" s="70" t="s">
        <v>575</v>
      </c>
      <c r="AD17" s="66"/>
      <c r="AE17" s="66"/>
      <c r="AF17" s="66"/>
      <c r="AG17" s="66"/>
      <c r="AH17" s="66"/>
      <c r="AI17" s="90" t="s">
        <v>667</v>
      </c>
      <c r="AJ17" s="90" t="s">
        <v>668</v>
      </c>
      <c r="AZ17" s="79" t="s">
        <v>669</v>
      </c>
      <c r="BA17" s="80" t="s">
        <v>384</v>
      </c>
      <c r="BE17" s="79" t="s">
        <v>670</v>
      </c>
      <c r="BF17" s="82" t="s">
        <v>386</v>
      </c>
    </row>
    <row r="18" spans="1:58">
      <c r="A18" s="83" t="s">
        <v>671</v>
      </c>
      <c r="B18" s="70" t="s">
        <v>672</v>
      </c>
      <c r="C18" s="70">
        <v>15</v>
      </c>
      <c r="D18" s="66"/>
      <c r="E18" s="66"/>
      <c r="F18" s="66"/>
      <c r="G18" s="66"/>
      <c r="H18" s="85" t="s">
        <v>362</v>
      </c>
      <c r="I18" s="84" t="s">
        <v>673</v>
      </c>
      <c r="J18"/>
      <c r="K18" s="106"/>
      <c r="L18" s="106"/>
      <c r="M18" s="86" t="s">
        <v>669</v>
      </c>
      <c r="N18" s="66"/>
      <c r="O18" s="106"/>
      <c r="P18" s="106"/>
      <c r="Q18" s="86" t="s">
        <v>674</v>
      </c>
      <c r="R18" s="106"/>
      <c r="S18" s="106"/>
      <c r="T18" s="66"/>
      <c r="U18" s="66"/>
      <c r="V18" s="66"/>
      <c r="W18" s="66"/>
      <c r="X18" s="86" t="s">
        <v>675</v>
      </c>
      <c r="Y18" s="86" t="s">
        <v>676</v>
      </c>
      <c r="Z18" s="66"/>
      <c r="AA18" s="66"/>
      <c r="AB18" s="70" t="s">
        <v>568</v>
      </c>
      <c r="AC18" s="70" t="s">
        <v>575</v>
      </c>
      <c r="AD18" s="66"/>
      <c r="AE18" s="66"/>
      <c r="AF18" s="66"/>
      <c r="AG18" s="66"/>
      <c r="AH18" s="66"/>
      <c r="AI18" s="90" t="s">
        <v>677</v>
      </c>
      <c r="AJ18" s="90" t="s">
        <v>678</v>
      </c>
      <c r="AZ18" s="79" t="s">
        <v>679</v>
      </c>
      <c r="BA18" s="80" t="s">
        <v>384</v>
      </c>
      <c r="BE18" s="79" t="s">
        <v>403</v>
      </c>
      <c r="BF18" s="82" t="s">
        <v>274</v>
      </c>
    </row>
    <row r="19" spans="1:58">
      <c r="A19" s="83" t="s">
        <v>680</v>
      </c>
      <c r="B19" s="70" t="s">
        <v>681</v>
      </c>
      <c r="C19" s="70">
        <v>16</v>
      </c>
      <c r="D19" s="66"/>
      <c r="E19" s="66"/>
      <c r="F19" s="66"/>
      <c r="G19" s="66"/>
      <c r="H19" s="102" t="s">
        <v>363</v>
      </c>
      <c r="I19" s="98" t="s">
        <v>682</v>
      </c>
      <c r="J19"/>
      <c r="K19" s="106"/>
      <c r="L19" s="106"/>
      <c r="M19" s="86" t="s">
        <v>679</v>
      </c>
      <c r="N19" s="66"/>
      <c r="O19" s="106"/>
      <c r="P19" s="106"/>
      <c r="Q19" s="86" t="s">
        <v>683</v>
      </c>
      <c r="R19" s="106"/>
      <c r="S19" s="106"/>
      <c r="T19" s="66"/>
      <c r="U19" s="66"/>
      <c r="V19" s="66"/>
      <c r="W19" s="66"/>
      <c r="X19" s="86" t="s">
        <v>684</v>
      </c>
      <c r="Y19" s="86" t="s">
        <v>685</v>
      </c>
      <c r="Z19" s="66"/>
      <c r="AA19" s="66"/>
      <c r="AB19" s="70" t="s">
        <v>588</v>
      </c>
      <c r="AC19" s="70" t="s">
        <v>575</v>
      </c>
      <c r="AD19" s="66"/>
      <c r="AE19" s="66"/>
      <c r="AF19" s="66"/>
      <c r="AG19" s="66"/>
      <c r="AH19" s="66"/>
      <c r="AI19" s="90" t="s">
        <v>686</v>
      </c>
      <c r="AJ19" s="90" t="s">
        <v>687</v>
      </c>
      <c r="AZ19" s="79" t="s">
        <v>688</v>
      </c>
      <c r="BA19" s="80" t="s">
        <v>384</v>
      </c>
      <c r="BE19" s="79" t="s">
        <v>689</v>
      </c>
      <c r="BF19" s="82" t="s">
        <v>274</v>
      </c>
    </row>
    <row r="20" spans="1:58">
      <c r="A20" s="83" t="s">
        <v>690</v>
      </c>
      <c r="B20" s="70" t="s">
        <v>691</v>
      </c>
      <c r="C20" s="70">
        <v>17</v>
      </c>
      <c r="D20" s="66"/>
      <c r="E20" s="66"/>
      <c r="F20" s="66"/>
      <c r="G20" s="66"/>
      <c r="H20" s="106"/>
      <c r="I20"/>
      <c r="J20"/>
      <c r="K20" s="106"/>
      <c r="L20" s="106"/>
      <c r="M20" s="86" t="s">
        <v>688</v>
      </c>
      <c r="N20" s="66"/>
      <c r="O20" s="106"/>
      <c r="P20" s="106"/>
      <c r="Q20" s="86" t="s">
        <v>692</v>
      </c>
      <c r="R20" s="106"/>
      <c r="S20" s="106"/>
      <c r="T20" s="66"/>
      <c r="U20" s="66"/>
      <c r="V20" s="66"/>
      <c r="W20" s="66"/>
      <c r="X20" s="87" t="s">
        <v>693</v>
      </c>
      <c r="Y20" s="86" t="s">
        <v>694</v>
      </c>
      <c r="Z20" s="66"/>
      <c r="AA20" s="66"/>
      <c r="AB20" s="70" t="s">
        <v>695</v>
      </c>
      <c r="AC20" s="70" t="s">
        <v>575</v>
      </c>
      <c r="AD20" s="66"/>
      <c r="AE20" s="66"/>
      <c r="AF20" s="66"/>
      <c r="AG20" s="66"/>
      <c r="AH20" s="66"/>
      <c r="AI20" s="90" t="s">
        <v>696</v>
      </c>
      <c r="AJ20" s="90" t="s">
        <v>697</v>
      </c>
      <c r="AZ20" s="79" t="s">
        <v>698</v>
      </c>
      <c r="BA20" s="80" t="s">
        <v>384</v>
      </c>
      <c r="BE20" s="79" t="s">
        <v>699</v>
      </c>
      <c r="BF20" s="82" t="s">
        <v>700</v>
      </c>
    </row>
    <row r="21" spans="1:58">
      <c r="A21" s="83" t="s">
        <v>701</v>
      </c>
      <c r="B21" s="70" t="s">
        <v>702</v>
      </c>
      <c r="C21" s="70">
        <v>18</v>
      </c>
      <c r="D21" s="66"/>
      <c r="E21" s="66"/>
      <c r="F21" s="66"/>
      <c r="G21" s="66"/>
      <c r="K21" s="106"/>
      <c r="L21" s="106"/>
      <c r="M21" s="86" t="s">
        <v>698</v>
      </c>
      <c r="Q21" s="86" t="s">
        <v>703</v>
      </c>
      <c r="Y21" s="86" t="s">
        <v>704</v>
      </c>
      <c r="Z21" s="66"/>
      <c r="AA21" s="66"/>
      <c r="AB21" s="70" t="s">
        <v>705</v>
      </c>
      <c r="AC21" s="70" t="s">
        <v>706</v>
      </c>
      <c r="AD21" s="66"/>
      <c r="AE21" s="66"/>
      <c r="AF21" s="66"/>
      <c r="AG21" s="66"/>
      <c r="AH21" s="66"/>
      <c r="AI21" s="90" t="s">
        <v>707</v>
      </c>
      <c r="AJ21" s="90" t="s">
        <v>708</v>
      </c>
      <c r="AZ21" s="79" t="s">
        <v>709</v>
      </c>
      <c r="BA21" s="80" t="s">
        <v>384</v>
      </c>
      <c r="BE21" s="79" t="s">
        <v>710</v>
      </c>
      <c r="BF21" s="82" t="s">
        <v>386</v>
      </c>
    </row>
    <row r="22" spans="1:58">
      <c r="A22" s="83" t="s">
        <v>711</v>
      </c>
      <c r="B22" s="70" t="s">
        <v>712</v>
      </c>
      <c r="C22" s="70">
        <v>19</v>
      </c>
      <c r="D22" s="66"/>
      <c r="E22" s="66"/>
      <c r="F22" s="66"/>
      <c r="G22" s="66"/>
      <c r="H22" s="106"/>
      <c r="K22" s="106"/>
      <c r="L22" s="106"/>
      <c r="M22" s="86" t="s">
        <v>709</v>
      </c>
      <c r="Q22" s="86" t="s">
        <v>713</v>
      </c>
      <c r="Y22" s="86" t="s">
        <v>714</v>
      </c>
      <c r="Z22" s="66"/>
      <c r="AA22" s="66"/>
      <c r="AB22" s="70" t="s">
        <v>715</v>
      </c>
      <c r="AC22" s="70" t="s">
        <v>706</v>
      </c>
      <c r="AD22" s="66"/>
      <c r="AE22" s="66"/>
      <c r="AF22" s="66"/>
      <c r="AG22" s="66"/>
      <c r="AH22" s="66"/>
      <c r="AI22" s="90" t="s">
        <v>716</v>
      </c>
      <c r="AJ22" s="90" t="s">
        <v>717</v>
      </c>
      <c r="AZ22" s="79" t="s">
        <v>718</v>
      </c>
      <c r="BA22" s="80" t="s">
        <v>384</v>
      </c>
      <c r="BE22" s="79" t="s">
        <v>719</v>
      </c>
      <c r="BF22" s="82" t="s">
        <v>386</v>
      </c>
    </row>
    <row r="23" spans="1:58">
      <c r="A23" s="83" t="s">
        <v>720</v>
      </c>
      <c r="B23" s="70" t="s">
        <v>721</v>
      </c>
      <c r="C23" s="70">
        <v>20</v>
      </c>
      <c r="D23" s="66"/>
      <c r="E23" s="66"/>
      <c r="F23" s="66"/>
      <c r="G23" s="66"/>
      <c r="H23" s="106"/>
      <c r="K23" s="106"/>
      <c r="L23" s="106"/>
      <c r="M23" s="86" t="s">
        <v>718</v>
      </c>
      <c r="Q23" s="86" t="s">
        <v>722</v>
      </c>
      <c r="Y23" s="86" t="s">
        <v>723</v>
      </c>
      <c r="Z23" s="66"/>
      <c r="AA23" s="66"/>
      <c r="AB23" s="70" t="s">
        <v>724</v>
      </c>
      <c r="AC23" s="70" t="s">
        <v>706</v>
      </c>
      <c r="AD23" s="66"/>
      <c r="AE23" s="66"/>
      <c r="AF23" s="66"/>
      <c r="AG23" s="66"/>
      <c r="AH23" s="66"/>
      <c r="AI23" s="90" t="s">
        <v>725</v>
      </c>
      <c r="AJ23" s="90" t="s">
        <v>726</v>
      </c>
      <c r="AZ23" s="79" t="s">
        <v>727</v>
      </c>
      <c r="BA23" s="80" t="s">
        <v>384</v>
      </c>
      <c r="BE23" s="79" t="s">
        <v>728</v>
      </c>
      <c r="BF23" s="82" t="s">
        <v>386</v>
      </c>
    </row>
    <row r="24" spans="1:58">
      <c r="A24" s="83" t="s">
        <v>729</v>
      </c>
      <c r="B24" s="70" t="s">
        <v>730</v>
      </c>
      <c r="C24" s="70">
        <v>21</v>
      </c>
      <c r="D24" s="66"/>
      <c r="E24" s="66"/>
      <c r="F24" s="66"/>
      <c r="G24" s="66"/>
      <c r="H24" s="106"/>
      <c r="K24" s="106"/>
      <c r="L24" s="106"/>
      <c r="M24" s="86" t="s">
        <v>727</v>
      </c>
      <c r="Q24" s="86" t="s">
        <v>731</v>
      </c>
      <c r="Y24" s="86" t="s">
        <v>732</v>
      </c>
      <c r="Z24" s="66"/>
      <c r="AA24" s="66"/>
      <c r="AB24" s="70" t="s">
        <v>733</v>
      </c>
      <c r="AC24" s="70" t="s">
        <v>706</v>
      </c>
      <c r="AD24" s="66"/>
      <c r="AE24" s="66"/>
      <c r="AF24" s="66"/>
      <c r="AG24" s="66"/>
      <c r="AH24" s="66"/>
      <c r="AI24" s="90" t="s">
        <v>734</v>
      </c>
      <c r="AJ24" s="110" t="s">
        <v>735</v>
      </c>
      <c r="AZ24" s="79" t="s">
        <v>736</v>
      </c>
      <c r="BA24" s="80" t="s">
        <v>384</v>
      </c>
      <c r="BE24" s="79" t="s">
        <v>399</v>
      </c>
      <c r="BF24" s="82" t="s">
        <v>386</v>
      </c>
    </row>
    <row r="25" spans="1:58">
      <c r="A25" s="83" t="s">
        <v>737</v>
      </c>
      <c r="B25" s="70" t="s">
        <v>738</v>
      </c>
      <c r="C25" s="70">
        <v>22</v>
      </c>
      <c r="D25" s="66"/>
      <c r="E25" s="66"/>
      <c r="F25" s="66"/>
      <c r="G25" s="66"/>
      <c r="H25" s="106"/>
      <c r="K25" s="106"/>
      <c r="L25" s="106"/>
      <c r="M25" s="87" t="s">
        <v>736</v>
      </c>
      <c r="Q25" s="86" t="s">
        <v>739</v>
      </c>
      <c r="Y25" s="86" t="s">
        <v>740</v>
      </c>
      <c r="Z25" s="66"/>
      <c r="AA25" s="66"/>
      <c r="AB25" s="70" t="s">
        <v>741</v>
      </c>
      <c r="AC25" s="70" t="s">
        <v>706</v>
      </c>
      <c r="AD25" s="66"/>
      <c r="AE25" s="66"/>
      <c r="AF25" s="66"/>
      <c r="AG25" s="66"/>
      <c r="AH25" s="66"/>
      <c r="AI25" s="110" t="s">
        <v>742</v>
      </c>
      <c r="AZ25" s="79" t="s">
        <v>381</v>
      </c>
      <c r="BA25" s="80" t="s">
        <v>382</v>
      </c>
      <c r="BE25" s="79" t="s">
        <v>743</v>
      </c>
      <c r="BF25" s="82" t="s">
        <v>386</v>
      </c>
    </row>
    <row r="26" spans="1:58">
      <c r="A26" s="83" t="s">
        <v>744</v>
      </c>
      <c r="B26" s="70" t="s">
        <v>745</v>
      </c>
      <c r="C26" s="70">
        <v>23</v>
      </c>
      <c r="D26" s="66"/>
      <c r="E26" s="66"/>
      <c r="F26" s="66"/>
      <c r="G26" s="66"/>
      <c r="H26" s="106"/>
      <c r="Q26" s="86" t="s">
        <v>746</v>
      </c>
      <c r="Y26" s="87" t="s">
        <v>747</v>
      </c>
      <c r="Z26" s="66"/>
      <c r="AA26" s="66"/>
      <c r="AB26" s="70" t="s">
        <v>748</v>
      </c>
      <c r="AC26" s="70" t="s">
        <v>706</v>
      </c>
      <c r="AD26" s="66"/>
      <c r="AE26" s="66"/>
      <c r="AF26" s="66"/>
      <c r="AG26" s="66"/>
      <c r="AH26" s="66"/>
      <c r="AZ26" s="79" t="s">
        <v>396</v>
      </c>
      <c r="BA26" s="80" t="s">
        <v>382</v>
      </c>
      <c r="BE26" s="79" t="s">
        <v>383</v>
      </c>
      <c r="BF26" s="82" t="s">
        <v>386</v>
      </c>
    </row>
    <row r="27" spans="1:58">
      <c r="A27" s="83" t="s">
        <v>749</v>
      </c>
      <c r="B27" s="70" t="s">
        <v>750</v>
      </c>
      <c r="C27" s="70">
        <v>24</v>
      </c>
      <c r="D27" s="66"/>
      <c r="E27" s="66"/>
      <c r="F27" s="66"/>
      <c r="G27" s="66"/>
      <c r="H27" s="106"/>
      <c r="Q27" s="86" t="s">
        <v>751</v>
      </c>
      <c r="Z27" s="66"/>
      <c r="AA27" s="66"/>
      <c r="AB27" s="70" t="s">
        <v>752</v>
      </c>
      <c r="AC27" s="70" t="s">
        <v>706</v>
      </c>
      <c r="AD27" s="66"/>
      <c r="AE27" s="66"/>
      <c r="AF27" s="66"/>
      <c r="AG27" s="66"/>
      <c r="AH27" s="66"/>
      <c r="AZ27" s="79" t="s">
        <v>436</v>
      </c>
      <c r="BA27" s="80" t="s">
        <v>382</v>
      </c>
      <c r="BE27" s="79" t="s">
        <v>753</v>
      </c>
      <c r="BF27" s="82" t="s">
        <v>386</v>
      </c>
    </row>
    <row r="28" spans="1:58">
      <c r="A28" s="83" t="s">
        <v>754</v>
      </c>
      <c r="B28" s="70" t="s">
        <v>755</v>
      </c>
      <c r="C28" s="70">
        <v>25</v>
      </c>
      <c r="D28" s="66"/>
      <c r="E28" s="66"/>
      <c r="F28" s="66"/>
      <c r="G28" s="66"/>
      <c r="H28" s="106"/>
      <c r="Q28" s="86" t="s">
        <v>756</v>
      </c>
      <c r="Z28" s="66"/>
      <c r="AA28" s="66"/>
      <c r="AB28" s="70" t="s">
        <v>757</v>
      </c>
      <c r="AC28" s="70" t="s">
        <v>758</v>
      </c>
      <c r="AD28" s="115"/>
      <c r="AE28" s="66"/>
      <c r="AF28" s="66"/>
      <c r="AG28" s="66"/>
      <c r="AH28" s="66"/>
      <c r="AZ28" s="79" t="s">
        <v>426</v>
      </c>
      <c r="BA28" s="80" t="s">
        <v>382</v>
      </c>
      <c r="BE28" s="79" t="s">
        <v>759</v>
      </c>
      <c r="BF28" s="82" t="s">
        <v>386</v>
      </c>
    </row>
    <row r="29" spans="1:58">
      <c r="A29" s="83" t="s">
        <v>760</v>
      </c>
      <c r="B29" s="70" t="s">
        <v>761</v>
      </c>
      <c r="C29" s="70">
        <v>26</v>
      </c>
      <c r="D29" s="66"/>
      <c r="E29" s="66"/>
      <c r="F29" s="66"/>
      <c r="G29" s="66"/>
      <c r="H29" s="106"/>
      <c r="Q29" s="86" t="s">
        <v>762</v>
      </c>
      <c r="Z29" s="66"/>
      <c r="AA29" s="66"/>
      <c r="AB29" s="70" t="s">
        <v>763</v>
      </c>
      <c r="AC29" s="70" t="s">
        <v>758</v>
      </c>
      <c r="AD29" s="116"/>
      <c r="AE29" s="66"/>
      <c r="AF29" s="66"/>
      <c r="AG29" s="66"/>
      <c r="AH29" s="66"/>
      <c r="AZ29" s="79" t="s">
        <v>458</v>
      </c>
      <c r="BA29" s="80" t="s">
        <v>382</v>
      </c>
      <c r="BE29" s="79" t="s">
        <v>764</v>
      </c>
      <c r="BF29" s="82" t="s">
        <v>386</v>
      </c>
    </row>
    <row r="30" spans="1:58">
      <c r="A30" s="83" t="s">
        <v>765</v>
      </c>
      <c r="B30" s="70" t="s">
        <v>766</v>
      </c>
      <c r="C30" s="70">
        <v>27</v>
      </c>
      <c r="D30" s="66"/>
      <c r="E30" s="66"/>
      <c r="F30" s="66"/>
      <c r="G30" s="66"/>
      <c r="H30" s="106"/>
      <c r="Q30" s="86" t="s">
        <v>767</v>
      </c>
      <c r="Z30" s="66"/>
      <c r="AA30" s="66"/>
      <c r="AB30" s="70" t="s">
        <v>768</v>
      </c>
      <c r="AC30" s="70" t="s">
        <v>758</v>
      </c>
      <c r="AD30" s="116"/>
      <c r="AE30" s="66"/>
      <c r="AF30" s="66"/>
      <c r="AG30" s="66"/>
      <c r="AH30" s="66"/>
      <c r="AZ30" s="79" t="s">
        <v>484</v>
      </c>
      <c r="BA30" s="80" t="s">
        <v>382</v>
      </c>
      <c r="BE30" s="79" t="s">
        <v>769</v>
      </c>
      <c r="BF30" s="82" t="s">
        <v>386</v>
      </c>
    </row>
    <row r="31" spans="1:58">
      <c r="A31" s="83" t="s">
        <v>770</v>
      </c>
      <c r="B31" s="70" t="s">
        <v>771</v>
      </c>
      <c r="C31" s="70">
        <v>28</v>
      </c>
      <c r="D31" s="66"/>
      <c r="E31" s="66"/>
      <c r="F31" s="66"/>
      <c r="G31" s="66"/>
      <c r="H31" s="106"/>
      <c r="Q31" s="86" t="s">
        <v>772</v>
      </c>
      <c r="Z31" s="66"/>
      <c r="AA31" s="66"/>
      <c r="AB31" s="70" t="s">
        <v>773</v>
      </c>
      <c r="AC31" s="70" t="s">
        <v>758</v>
      </c>
      <c r="AD31" s="116"/>
      <c r="AE31" s="66"/>
      <c r="AF31" s="66"/>
      <c r="AG31" s="66"/>
      <c r="AH31" s="66"/>
      <c r="AZ31" s="79" t="s">
        <v>507</v>
      </c>
      <c r="BA31" s="80" t="s">
        <v>382</v>
      </c>
      <c r="BE31" s="79" t="s">
        <v>774</v>
      </c>
      <c r="BF31" s="82" t="s">
        <v>386</v>
      </c>
    </row>
    <row r="32" spans="1:58">
      <c r="A32" s="83" t="s">
        <v>775</v>
      </c>
      <c r="B32" s="70" t="s">
        <v>776</v>
      </c>
      <c r="C32" s="70">
        <v>29</v>
      </c>
      <c r="D32" s="66"/>
      <c r="E32" s="66"/>
      <c r="F32" s="66"/>
      <c r="G32" s="66"/>
      <c r="H32" s="106"/>
      <c r="Q32" s="86" t="s">
        <v>777</v>
      </c>
      <c r="Z32" s="66"/>
      <c r="AA32" s="66"/>
      <c r="AB32" s="70" t="s">
        <v>778</v>
      </c>
      <c r="AC32" s="70" t="s">
        <v>758</v>
      </c>
      <c r="AD32" s="66"/>
      <c r="AE32" s="66"/>
      <c r="AF32" s="66"/>
      <c r="AG32" s="66"/>
      <c r="AH32" s="66"/>
      <c r="AZ32" s="79" t="s">
        <v>556</v>
      </c>
      <c r="BA32" s="80" t="s">
        <v>382</v>
      </c>
      <c r="BE32" s="79" t="s">
        <v>779</v>
      </c>
      <c r="BF32" s="82" t="s">
        <v>386</v>
      </c>
    </row>
    <row r="33" spans="1:58">
      <c r="A33" s="83" t="s">
        <v>780</v>
      </c>
      <c r="B33" s="70" t="s">
        <v>781</v>
      </c>
      <c r="C33" s="70">
        <v>30</v>
      </c>
      <c r="D33" s="66"/>
      <c r="E33" s="66"/>
      <c r="F33" s="66"/>
      <c r="G33" s="66"/>
      <c r="H33" s="106"/>
      <c r="Q33" s="86" t="s">
        <v>782</v>
      </c>
      <c r="Z33" s="66"/>
      <c r="AA33" s="66"/>
      <c r="AB33" s="70" t="s">
        <v>783</v>
      </c>
      <c r="AC33" s="70" t="s">
        <v>758</v>
      </c>
      <c r="AD33" s="66"/>
      <c r="AE33" s="66"/>
      <c r="AF33" s="66"/>
      <c r="AG33" s="66"/>
      <c r="AH33" s="66"/>
      <c r="AZ33" s="79" t="s">
        <v>397</v>
      </c>
      <c r="BA33" s="80" t="s">
        <v>784</v>
      </c>
      <c r="BE33" s="79" t="s">
        <v>785</v>
      </c>
      <c r="BF33" s="82" t="s">
        <v>386</v>
      </c>
    </row>
    <row r="34" spans="1:58">
      <c r="A34" s="83" t="s">
        <v>786</v>
      </c>
      <c r="B34" s="70" t="s">
        <v>787</v>
      </c>
      <c r="C34" s="70">
        <v>31</v>
      </c>
      <c r="D34" s="66"/>
      <c r="E34" s="66"/>
      <c r="F34" s="66"/>
      <c r="G34" s="66"/>
      <c r="H34" s="106"/>
      <c r="Q34" s="86" t="s">
        <v>788</v>
      </c>
      <c r="Z34" s="66"/>
      <c r="AA34" s="66"/>
      <c r="AB34" s="70" t="s">
        <v>789</v>
      </c>
      <c r="AC34" s="70" t="s">
        <v>758</v>
      </c>
      <c r="AD34" s="66"/>
      <c r="AE34" s="66"/>
      <c r="AF34" s="66"/>
      <c r="AG34" s="66"/>
      <c r="AH34" s="66"/>
      <c r="AZ34" s="79" t="s">
        <v>427</v>
      </c>
      <c r="BA34" s="80" t="s">
        <v>784</v>
      </c>
      <c r="BE34" s="79" t="s">
        <v>790</v>
      </c>
      <c r="BF34" s="82" t="s">
        <v>700</v>
      </c>
    </row>
    <row r="35" spans="1:58">
      <c r="A35" s="83" t="s">
        <v>791</v>
      </c>
      <c r="B35" s="70" t="s">
        <v>792</v>
      </c>
      <c r="C35" s="70">
        <v>32</v>
      </c>
      <c r="D35" s="66"/>
      <c r="E35" s="66"/>
      <c r="F35" s="66"/>
      <c r="G35" s="66"/>
      <c r="H35" s="106"/>
      <c r="Q35" s="86" t="s">
        <v>793</v>
      </c>
      <c r="Z35" s="66"/>
      <c r="AA35" s="66"/>
      <c r="AB35" s="70" t="s">
        <v>794</v>
      </c>
      <c r="AC35" s="70" t="s">
        <v>758</v>
      </c>
      <c r="AD35" s="66"/>
      <c r="AE35" s="66"/>
      <c r="AF35" s="66"/>
      <c r="AG35" s="66"/>
      <c r="AH35" s="66"/>
      <c r="AZ35" s="79" t="s">
        <v>459</v>
      </c>
      <c r="BA35" s="80" t="s">
        <v>784</v>
      </c>
      <c r="BE35" s="79" t="s">
        <v>795</v>
      </c>
      <c r="BF35" s="82" t="s">
        <v>386</v>
      </c>
    </row>
    <row r="36" spans="1:58">
      <c r="A36" s="83" t="s">
        <v>796</v>
      </c>
      <c r="B36" s="70" t="s">
        <v>797</v>
      </c>
      <c r="C36" s="70">
        <v>33</v>
      </c>
      <c r="D36" s="66"/>
      <c r="E36" s="66"/>
      <c r="F36" s="66"/>
      <c r="G36" s="66"/>
      <c r="H36" s="106"/>
      <c r="Q36" s="86" t="s">
        <v>798</v>
      </c>
      <c r="Z36" s="66"/>
      <c r="AA36" s="66"/>
      <c r="AB36" s="70" t="s">
        <v>799</v>
      </c>
      <c r="AC36" s="70" t="s">
        <v>758</v>
      </c>
      <c r="AD36" s="66"/>
      <c r="AE36" s="66"/>
      <c r="AF36" s="66"/>
      <c r="AG36" s="66"/>
      <c r="AH36" s="66"/>
      <c r="AZ36" s="79" t="s">
        <v>485</v>
      </c>
      <c r="BA36" s="80" t="s">
        <v>784</v>
      </c>
      <c r="BE36" s="79" t="s">
        <v>397</v>
      </c>
      <c r="BF36" s="82" t="s">
        <v>386</v>
      </c>
    </row>
    <row r="37" spans="1:58">
      <c r="A37" s="83" t="s">
        <v>800</v>
      </c>
      <c r="B37" s="70" t="s">
        <v>187</v>
      </c>
      <c r="C37" s="70">
        <v>34</v>
      </c>
      <c r="D37" s="66"/>
      <c r="E37" s="66"/>
      <c r="F37" s="66"/>
      <c r="G37" s="66"/>
      <c r="H37" s="106"/>
      <c r="Q37" s="86" t="s">
        <v>801</v>
      </c>
      <c r="Z37" s="66"/>
      <c r="AA37" s="66"/>
      <c r="AB37" s="70" t="s">
        <v>802</v>
      </c>
      <c r="AC37" s="70" t="s">
        <v>758</v>
      </c>
      <c r="AD37" s="66"/>
      <c r="AE37" s="66"/>
      <c r="AF37" s="66"/>
      <c r="AG37" s="66"/>
      <c r="AH37" s="66"/>
      <c r="AZ37" s="79" t="s">
        <v>508</v>
      </c>
      <c r="BA37" s="80" t="s">
        <v>784</v>
      </c>
      <c r="BE37" s="79" t="s">
        <v>803</v>
      </c>
      <c r="BF37" s="82" t="s">
        <v>386</v>
      </c>
    </row>
    <row r="38" spans="1:58">
      <c r="A38" s="83" t="s">
        <v>804</v>
      </c>
      <c r="B38" s="70" t="s">
        <v>805</v>
      </c>
      <c r="C38" s="70">
        <v>35</v>
      </c>
      <c r="D38" s="66"/>
      <c r="E38" s="66"/>
      <c r="F38" s="66"/>
      <c r="G38" s="66"/>
      <c r="H38" s="106"/>
      <c r="Q38" s="86" t="s">
        <v>806</v>
      </c>
      <c r="Z38" s="66"/>
      <c r="AA38" s="66"/>
      <c r="AB38" s="70" t="s">
        <v>807</v>
      </c>
      <c r="AC38" s="70" t="s">
        <v>758</v>
      </c>
      <c r="AD38" s="66"/>
      <c r="AE38" s="66"/>
      <c r="AF38" s="66"/>
      <c r="AG38" s="66"/>
      <c r="AH38" s="66"/>
      <c r="AZ38" s="79" t="s">
        <v>529</v>
      </c>
      <c r="BA38" s="80" t="s">
        <v>784</v>
      </c>
      <c r="BE38" s="79" t="s">
        <v>808</v>
      </c>
      <c r="BF38" s="82" t="s">
        <v>386</v>
      </c>
    </row>
    <row r="39" spans="1:58">
      <c r="A39" s="83" t="s">
        <v>809</v>
      </c>
      <c r="B39" s="70" t="s">
        <v>810</v>
      </c>
      <c r="C39" s="70">
        <v>36</v>
      </c>
      <c r="D39" s="66"/>
      <c r="E39" s="66"/>
      <c r="F39" s="66"/>
      <c r="G39" s="66"/>
      <c r="H39" s="106"/>
      <c r="Q39" s="86" t="s">
        <v>811</v>
      </c>
      <c r="Z39" s="66"/>
      <c r="AA39" s="66"/>
      <c r="AB39" s="70" t="s">
        <v>812</v>
      </c>
      <c r="AC39" s="70" t="s">
        <v>758</v>
      </c>
      <c r="AD39" s="66"/>
      <c r="AE39" s="66"/>
      <c r="AF39" s="66"/>
      <c r="AG39" s="66"/>
      <c r="AH39" s="66"/>
      <c r="AZ39" s="79" t="s">
        <v>552</v>
      </c>
      <c r="BA39" s="80" t="s">
        <v>784</v>
      </c>
      <c r="BE39" s="79" t="s">
        <v>404</v>
      </c>
      <c r="BF39" s="82" t="s">
        <v>386</v>
      </c>
    </row>
    <row r="40" spans="1:58">
      <c r="A40" s="83" t="s">
        <v>813</v>
      </c>
      <c r="B40" s="70" t="s">
        <v>230</v>
      </c>
      <c r="C40" s="70">
        <v>37</v>
      </c>
      <c r="D40" s="66"/>
      <c r="E40" s="66"/>
      <c r="F40" s="66"/>
      <c r="G40" s="66"/>
      <c r="H40" s="106"/>
      <c r="Q40" s="86" t="s">
        <v>814</v>
      </c>
      <c r="Z40" s="66"/>
      <c r="AA40" s="66"/>
      <c r="AB40" s="70" t="s">
        <v>815</v>
      </c>
      <c r="AC40" s="70" t="s">
        <v>758</v>
      </c>
      <c r="AD40" s="66"/>
      <c r="AE40" s="66"/>
      <c r="AF40" s="66"/>
      <c r="AG40" s="66"/>
      <c r="AH40" s="66"/>
      <c r="AZ40" s="79" t="s">
        <v>570</v>
      </c>
      <c r="BA40" s="80" t="s">
        <v>784</v>
      </c>
      <c r="BE40" s="79" t="s">
        <v>816</v>
      </c>
      <c r="BF40" s="82" t="s">
        <v>386</v>
      </c>
    </row>
    <row r="41" spans="1:58">
      <c r="A41" s="83" t="s">
        <v>817</v>
      </c>
      <c r="B41" s="70" t="s">
        <v>818</v>
      </c>
      <c r="C41" s="70">
        <v>38</v>
      </c>
      <c r="D41" s="66"/>
      <c r="E41" s="66"/>
      <c r="F41" s="66"/>
      <c r="G41" s="66"/>
      <c r="H41" s="106"/>
      <c r="Q41" s="86" t="s">
        <v>819</v>
      </c>
      <c r="Z41" s="66"/>
      <c r="AA41" s="66"/>
      <c r="AB41" s="70" t="s">
        <v>820</v>
      </c>
      <c r="AC41" s="70" t="s">
        <v>758</v>
      </c>
      <c r="AD41" s="66"/>
      <c r="AE41" s="66"/>
      <c r="AF41" s="66"/>
      <c r="AG41" s="66"/>
      <c r="AH41" s="66"/>
      <c r="AZ41" s="79" t="s">
        <v>590</v>
      </c>
      <c r="BA41" s="80" t="s">
        <v>784</v>
      </c>
      <c r="BE41" s="79" t="s">
        <v>821</v>
      </c>
      <c r="BF41" s="82" t="s">
        <v>386</v>
      </c>
    </row>
    <row r="42" spans="1:58">
      <c r="A42" s="83" t="s">
        <v>822</v>
      </c>
      <c r="B42" s="70" t="s">
        <v>823</v>
      </c>
      <c r="C42" s="70">
        <v>39</v>
      </c>
      <c r="D42" s="66"/>
      <c r="E42" s="66"/>
      <c r="F42" s="66"/>
      <c r="G42" s="66"/>
      <c r="H42" s="106"/>
      <c r="Q42" s="86" t="s">
        <v>824</v>
      </c>
      <c r="Z42" s="66"/>
      <c r="AA42" s="66"/>
      <c r="AB42" s="70" t="s">
        <v>825</v>
      </c>
      <c r="AC42" s="70" t="s">
        <v>758</v>
      </c>
      <c r="AD42" s="66"/>
      <c r="AE42" s="66"/>
      <c r="AF42" s="66"/>
      <c r="AG42" s="66"/>
      <c r="AH42" s="66"/>
      <c r="AZ42" s="79" t="s">
        <v>605</v>
      </c>
      <c r="BA42" s="80" t="s">
        <v>784</v>
      </c>
      <c r="BE42" s="79" t="s">
        <v>826</v>
      </c>
      <c r="BF42" s="82" t="s">
        <v>386</v>
      </c>
    </row>
    <row r="43" spans="1:58">
      <c r="A43" s="83" t="s">
        <v>827</v>
      </c>
      <c r="B43" s="70" t="s">
        <v>828</v>
      </c>
      <c r="C43" s="70">
        <v>40</v>
      </c>
      <c r="D43" s="66"/>
      <c r="E43" s="66"/>
      <c r="F43" s="66"/>
      <c r="G43" s="66"/>
      <c r="H43" s="106"/>
      <c r="Q43" s="86" t="s">
        <v>829</v>
      </c>
      <c r="Z43" s="66"/>
      <c r="AA43" s="66"/>
      <c r="AB43" s="70" t="s">
        <v>830</v>
      </c>
      <c r="AC43" s="70" t="s">
        <v>758</v>
      </c>
      <c r="AD43" s="66"/>
      <c r="AE43" s="66"/>
      <c r="AF43" s="66"/>
      <c r="AG43" s="66"/>
      <c r="AH43" s="66"/>
      <c r="AZ43" s="79" t="s">
        <v>619</v>
      </c>
      <c r="BA43" s="80" t="s">
        <v>784</v>
      </c>
      <c r="BE43" s="79" t="s">
        <v>831</v>
      </c>
      <c r="BF43" s="82" t="s">
        <v>386</v>
      </c>
    </row>
    <row r="44" spans="1:58">
      <c r="A44" s="83" t="s">
        <v>832</v>
      </c>
      <c r="B44" s="70" t="s">
        <v>833</v>
      </c>
      <c r="C44" s="70">
        <v>41</v>
      </c>
      <c r="D44" s="66"/>
      <c r="E44" s="66"/>
      <c r="F44" s="66"/>
      <c r="G44" s="66"/>
      <c r="H44" s="106"/>
      <c r="Q44" s="86" t="s">
        <v>834</v>
      </c>
      <c r="Z44" s="66"/>
      <c r="AA44" s="66"/>
      <c r="AB44" s="70" t="s">
        <v>835</v>
      </c>
      <c r="AC44" s="70" t="s">
        <v>758</v>
      </c>
      <c r="AD44" s="66"/>
      <c r="AE44" s="66"/>
      <c r="AF44" s="66"/>
      <c r="AG44" s="66"/>
      <c r="AH44" s="66"/>
      <c r="AZ44" s="79" t="s">
        <v>630</v>
      </c>
      <c r="BA44" s="80" t="s">
        <v>784</v>
      </c>
      <c r="BE44" s="79" t="s">
        <v>836</v>
      </c>
      <c r="BF44" s="82" t="s">
        <v>386</v>
      </c>
    </row>
    <row r="45" spans="1:58">
      <c r="A45" s="83" t="s">
        <v>837</v>
      </c>
      <c r="B45" s="70" t="s">
        <v>838</v>
      </c>
      <c r="C45" s="70">
        <v>42</v>
      </c>
      <c r="D45" s="66"/>
      <c r="E45" s="66"/>
      <c r="F45" s="66"/>
      <c r="G45" s="66"/>
      <c r="H45" s="106"/>
      <c r="Q45" s="86" t="s">
        <v>839</v>
      </c>
      <c r="Z45" s="66"/>
      <c r="AA45" s="66"/>
      <c r="AB45" s="70" t="s">
        <v>840</v>
      </c>
      <c r="AC45" s="70" t="s">
        <v>758</v>
      </c>
      <c r="AD45" s="66"/>
      <c r="AE45" s="66"/>
      <c r="AF45" s="66"/>
      <c r="AG45" s="66"/>
      <c r="AH45" s="66"/>
      <c r="AZ45" s="79" t="s">
        <v>641</v>
      </c>
      <c r="BA45" s="80" t="s">
        <v>784</v>
      </c>
      <c r="BE45" s="79" t="s">
        <v>841</v>
      </c>
      <c r="BF45" s="82" t="s">
        <v>386</v>
      </c>
    </row>
    <row r="46" spans="1:58">
      <c r="A46" s="83" t="s">
        <v>842</v>
      </c>
      <c r="B46" s="70" t="s">
        <v>843</v>
      </c>
      <c r="C46" s="70">
        <v>43</v>
      </c>
      <c r="D46" s="66"/>
      <c r="E46" s="66"/>
      <c r="F46" s="66"/>
      <c r="G46" s="66"/>
      <c r="H46" s="106"/>
      <c r="Q46" s="86" t="s">
        <v>844</v>
      </c>
      <c r="Z46" s="66"/>
      <c r="AA46" s="66"/>
      <c r="AB46" s="70" t="s">
        <v>845</v>
      </c>
      <c r="AC46" s="70" t="s">
        <v>758</v>
      </c>
      <c r="AD46" s="66"/>
      <c r="AE46" s="66"/>
      <c r="AF46" s="66"/>
      <c r="AG46" s="66"/>
      <c r="AH46" s="66"/>
      <c r="AZ46" s="79" t="s">
        <v>652</v>
      </c>
      <c r="BA46" s="80" t="s">
        <v>784</v>
      </c>
      <c r="BE46" s="79" t="s">
        <v>846</v>
      </c>
      <c r="BF46" s="82" t="s">
        <v>386</v>
      </c>
    </row>
    <row r="47" spans="1:58">
      <c r="A47" s="83" t="s">
        <v>847</v>
      </c>
      <c r="B47" s="70" t="s">
        <v>848</v>
      </c>
      <c r="C47" s="70">
        <v>44</v>
      </c>
      <c r="D47" s="66"/>
      <c r="E47" s="66"/>
      <c r="F47" s="66"/>
      <c r="G47" s="66"/>
      <c r="H47" s="106"/>
      <c r="Q47" s="86" t="s">
        <v>849</v>
      </c>
      <c r="Z47" s="66"/>
      <c r="AA47" s="66"/>
      <c r="AB47" s="70" t="s">
        <v>850</v>
      </c>
      <c r="AC47" s="70" t="s">
        <v>758</v>
      </c>
      <c r="AD47" s="66"/>
      <c r="AE47" s="66"/>
      <c r="AF47" s="66"/>
      <c r="AG47" s="66"/>
      <c r="AH47" s="66"/>
      <c r="AZ47" s="79" t="s">
        <v>663</v>
      </c>
      <c r="BA47" s="80" t="s">
        <v>784</v>
      </c>
      <c r="BE47" s="79" t="s">
        <v>395</v>
      </c>
      <c r="BF47" s="82" t="s">
        <v>700</v>
      </c>
    </row>
    <row r="48" spans="1:58">
      <c r="A48" s="83" t="s">
        <v>851</v>
      </c>
      <c r="B48" s="70" t="s">
        <v>852</v>
      </c>
      <c r="C48" s="70">
        <v>45</v>
      </c>
      <c r="D48" s="66"/>
      <c r="E48" s="66"/>
      <c r="F48" s="66"/>
      <c r="G48" s="66"/>
      <c r="H48" s="106"/>
      <c r="Q48" s="86" t="s">
        <v>853</v>
      </c>
      <c r="Z48" s="66"/>
      <c r="AA48" s="66"/>
      <c r="AB48" s="70" t="s">
        <v>854</v>
      </c>
      <c r="AC48" s="70" t="s">
        <v>758</v>
      </c>
      <c r="AD48" s="66"/>
      <c r="AE48" s="66"/>
      <c r="AF48" s="66"/>
      <c r="AG48" s="66"/>
      <c r="AH48" s="66"/>
      <c r="AZ48" s="79" t="s">
        <v>674</v>
      </c>
      <c r="BA48" s="80" t="s">
        <v>784</v>
      </c>
      <c r="BE48" s="79" t="s">
        <v>855</v>
      </c>
      <c r="BF48" s="82" t="s">
        <v>386</v>
      </c>
    </row>
    <row r="49" spans="1:58">
      <c r="A49" s="83" t="s">
        <v>856</v>
      </c>
      <c r="B49" s="70" t="s">
        <v>857</v>
      </c>
      <c r="C49" s="70">
        <v>46</v>
      </c>
      <c r="D49" s="66"/>
      <c r="E49" s="66"/>
      <c r="F49" s="66"/>
      <c r="G49" s="66"/>
      <c r="H49" s="106"/>
      <c r="Q49" s="86" t="s">
        <v>858</v>
      </c>
      <c r="Z49" s="66"/>
      <c r="AA49" s="66"/>
      <c r="AB49" s="70" t="s">
        <v>859</v>
      </c>
      <c r="AC49" s="70" t="s">
        <v>758</v>
      </c>
      <c r="AD49" s="66"/>
      <c r="AE49" s="66"/>
      <c r="AF49" s="66"/>
      <c r="AG49" s="66"/>
      <c r="AH49" s="66"/>
      <c r="AZ49" s="79" t="s">
        <v>683</v>
      </c>
      <c r="BA49" s="80" t="s">
        <v>784</v>
      </c>
      <c r="BE49" s="79" t="s">
        <v>860</v>
      </c>
      <c r="BF49" s="82" t="s">
        <v>386</v>
      </c>
    </row>
    <row r="50" spans="1:58">
      <c r="A50" s="83" t="s">
        <v>861</v>
      </c>
      <c r="B50" s="70" t="s">
        <v>862</v>
      </c>
      <c r="C50" s="70">
        <v>47</v>
      </c>
      <c r="D50" s="66"/>
      <c r="E50" s="66"/>
      <c r="F50" s="66"/>
      <c r="G50" s="66"/>
      <c r="H50" s="106"/>
      <c r="Q50" s="86" t="s">
        <v>863</v>
      </c>
      <c r="Z50" s="66"/>
      <c r="AA50" s="66"/>
      <c r="AB50" s="70" t="s">
        <v>864</v>
      </c>
      <c r="AC50" s="70" t="s">
        <v>758</v>
      </c>
      <c r="AD50" s="66"/>
      <c r="AE50" s="66"/>
      <c r="AF50" s="66"/>
      <c r="AG50" s="66"/>
      <c r="AH50" s="66"/>
      <c r="AZ50" s="79" t="s">
        <v>692</v>
      </c>
      <c r="BA50" s="80" t="s">
        <v>784</v>
      </c>
      <c r="BE50" s="79" t="s">
        <v>865</v>
      </c>
      <c r="BF50" s="82" t="s">
        <v>386</v>
      </c>
    </row>
    <row r="51" spans="1:58">
      <c r="A51" s="83" t="s">
        <v>866</v>
      </c>
      <c r="B51" s="70" t="s">
        <v>867</v>
      </c>
      <c r="C51" s="70">
        <v>48</v>
      </c>
      <c r="D51" s="66"/>
      <c r="E51" s="66"/>
      <c r="F51" s="66"/>
      <c r="G51" s="66"/>
      <c r="H51" s="106"/>
      <c r="Q51" s="87" t="s">
        <v>868</v>
      </c>
      <c r="Z51" s="66"/>
      <c r="AA51" s="66"/>
      <c r="AB51" s="70" t="s">
        <v>869</v>
      </c>
      <c r="AC51" s="70" t="s">
        <v>758</v>
      </c>
      <c r="AD51" s="66"/>
      <c r="AE51" s="66"/>
      <c r="AF51" s="66"/>
      <c r="AG51" s="66"/>
      <c r="AH51" s="66"/>
      <c r="AZ51" s="79" t="s">
        <v>703</v>
      </c>
      <c r="BA51" s="80" t="s">
        <v>784</v>
      </c>
      <c r="BE51" s="79" t="s">
        <v>870</v>
      </c>
      <c r="BF51" s="82" t="s">
        <v>386</v>
      </c>
    </row>
    <row r="52" spans="1:58">
      <c r="A52" s="117" t="s">
        <v>871</v>
      </c>
      <c r="B52" s="95" t="s">
        <v>872</v>
      </c>
      <c r="C52" s="95">
        <v>49</v>
      </c>
      <c r="D52" s="66"/>
      <c r="E52" s="66"/>
      <c r="F52" s="66"/>
      <c r="G52" s="66"/>
      <c r="H52" s="106"/>
      <c r="Z52" s="66"/>
      <c r="AA52" s="66"/>
      <c r="AB52" s="70" t="s">
        <v>873</v>
      </c>
      <c r="AC52" s="70" t="s">
        <v>758</v>
      </c>
      <c r="AD52" s="66"/>
      <c r="AE52" s="66"/>
      <c r="AF52" s="66"/>
      <c r="AG52" s="66"/>
      <c r="AH52" s="66"/>
      <c r="AZ52" s="79" t="s">
        <v>713</v>
      </c>
      <c r="BA52" s="80" t="s">
        <v>784</v>
      </c>
      <c r="BE52" s="79" t="s">
        <v>874</v>
      </c>
      <c r="BF52" s="82" t="s">
        <v>386</v>
      </c>
    </row>
    <row r="53" spans="1:58">
      <c r="H53" s="106"/>
      <c r="AB53" s="70" t="s">
        <v>875</v>
      </c>
      <c r="AC53" s="70" t="s">
        <v>758</v>
      </c>
      <c r="AZ53" s="79" t="s">
        <v>722</v>
      </c>
      <c r="BA53" s="80" t="s">
        <v>784</v>
      </c>
      <c r="BE53" s="79" t="s">
        <v>876</v>
      </c>
      <c r="BF53" s="82" t="s">
        <v>386</v>
      </c>
    </row>
    <row r="54" spans="1:58">
      <c r="H54" s="106"/>
      <c r="AB54" s="70" t="s">
        <v>877</v>
      </c>
      <c r="AC54" s="70" t="s">
        <v>758</v>
      </c>
      <c r="AZ54" s="79" t="s">
        <v>731</v>
      </c>
      <c r="BA54" s="80" t="s">
        <v>784</v>
      </c>
      <c r="BE54" s="79" t="s">
        <v>878</v>
      </c>
      <c r="BF54" s="82" t="s">
        <v>386</v>
      </c>
    </row>
    <row r="55" spans="1:58">
      <c r="A55" s="66"/>
      <c r="H55" s="106"/>
      <c r="K55" s="84" t="s">
        <v>422</v>
      </c>
      <c r="L55" s="98" t="s">
        <v>206</v>
      </c>
      <c r="M55" s="102" t="s">
        <v>206</v>
      </c>
      <c r="O55" s="87" t="s">
        <v>206</v>
      </c>
      <c r="P55" s="87" t="s">
        <v>206</v>
      </c>
      <c r="Q55" s="87" t="s">
        <v>206</v>
      </c>
      <c r="R55" s="99" t="s">
        <v>206</v>
      </c>
      <c r="S55" s="118"/>
      <c r="Y55" s="99" t="s">
        <v>206</v>
      </c>
      <c r="AB55" s="70" t="s">
        <v>433</v>
      </c>
      <c r="AC55" s="70" t="s">
        <v>879</v>
      </c>
      <c r="AZ55" s="79" t="s">
        <v>739</v>
      </c>
      <c r="BA55" s="80" t="s">
        <v>784</v>
      </c>
      <c r="BE55" s="79" t="s">
        <v>393</v>
      </c>
      <c r="BF55" s="82" t="s">
        <v>880</v>
      </c>
    </row>
    <row r="56" spans="1:58">
      <c r="H56" s="106"/>
      <c r="K56" s="98" t="s">
        <v>881</v>
      </c>
      <c r="AB56" s="70" t="s">
        <v>882</v>
      </c>
      <c r="AC56" s="70" t="s">
        <v>879</v>
      </c>
      <c r="AZ56" s="79" t="s">
        <v>746</v>
      </c>
      <c r="BA56" s="80" t="s">
        <v>784</v>
      </c>
      <c r="BE56" s="79" t="s">
        <v>883</v>
      </c>
      <c r="BF56" s="82" t="s">
        <v>700</v>
      </c>
    </row>
    <row r="57" spans="1:58">
      <c r="H57" s="106"/>
      <c r="AB57" s="70" t="s">
        <v>884</v>
      </c>
      <c r="AC57" s="70" t="s">
        <v>879</v>
      </c>
      <c r="AZ57" s="79" t="s">
        <v>751</v>
      </c>
      <c r="BA57" s="80" t="s">
        <v>784</v>
      </c>
      <c r="BE57" s="79" t="s">
        <v>885</v>
      </c>
      <c r="BF57" s="82" t="s">
        <v>700</v>
      </c>
    </row>
    <row r="58" spans="1:58">
      <c r="H58" s="106"/>
      <c r="AB58" s="70" t="s">
        <v>886</v>
      </c>
      <c r="AC58" s="70" t="s">
        <v>887</v>
      </c>
      <c r="AZ58" s="79" t="s">
        <v>756</v>
      </c>
      <c r="BA58" s="80" t="s">
        <v>784</v>
      </c>
      <c r="BE58" s="79" t="s">
        <v>888</v>
      </c>
      <c r="BF58" s="82" t="s">
        <v>386</v>
      </c>
    </row>
    <row r="59" spans="1:58">
      <c r="H59" s="106"/>
      <c r="I59" s="105">
        <f t="shared" ref="I59:Y59" si="0">COUNTA(I60:I1000)</f>
        <v>147</v>
      </c>
      <c r="J59" s="105">
        <f t="shared" si="0"/>
        <v>49</v>
      </c>
      <c r="K59" s="105">
        <f t="shared" si="0"/>
        <v>11</v>
      </c>
      <c r="L59" s="105">
        <f t="shared" si="0"/>
        <v>9</v>
      </c>
      <c r="M59" s="105">
        <f t="shared" si="0"/>
        <v>23</v>
      </c>
      <c r="N59" s="105">
        <f t="shared" si="0"/>
        <v>47</v>
      </c>
      <c r="O59" s="105">
        <f t="shared" si="0"/>
        <v>11</v>
      </c>
      <c r="P59" s="105">
        <f t="shared" si="0"/>
        <v>5</v>
      </c>
      <c r="Q59" s="105">
        <f t="shared" si="0"/>
        <v>49</v>
      </c>
      <c r="R59" s="105">
        <f t="shared" si="0"/>
        <v>3</v>
      </c>
      <c r="T59" s="105">
        <f t="shared" si="0"/>
        <v>97</v>
      </c>
      <c r="U59" s="105">
        <f t="shared" si="0"/>
        <v>170</v>
      </c>
      <c r="V59" s="105">
        <f t="shared" si="0"/>
        <v>538</v>
      </c>
      <c r="W59" s="105">
        <f t="shared" si="0"/>
        <v>46</v>
      </c>
      <c r="X59" s="105">
        <f t="shared" si="0"/>
        <v>95</v>
      </c>
      <c r="Y59" s="105">
        <f t="shared" si="0"/>
        <v>24</v>
      </c>
      <c r="AB59" s="70" t="s">
        <v>889</v>
      </c>
      <c r="AC59" s="70" t="s">
        <v>887</v>
      </c>
      <c r="AZ59" s="79" t="s">
        <v>762</v>
      </c>
      <c r="BA59" s="80" t="s">
        <v>784</v>
      </c>
      <c r="BE59" s="79" t="s">
        <v>890</v>
      </c>
      <c r="BF59" s="82" t="s">
        <v>386</v>
      </c>
    </row>
    <row r="60" spans="1:58">
      <c r="A60" s="66"/>
      <c r="H60" s="106"/>
      <c r="I60" s="119" t="s">
        <v>699</v>
      </c>
      <c r="J60" s="119" t="s">
        <v>790</v>
      </c>
      <c r="K60" s="119" t="s">
        <v>392</v>
      </c>
      <c r="L60" s="120" t="s">
        <v>393</v>
      </c>
      <c r="M60" s="120" t="s">
        <v>383</v>
      </c>
      <c r="N60" s="119" t="s">
        <v>891</v>
      </c>
      <c r="O60" s="119" t="s">
        <v>395</v>
      </c>
      <c r="P60" s="120" t="s">
        <v>396</v>
      </c>
      <c r="Q60" s="119" t="s">
        <v>397</v>
      </c>
      <c r="R60" s="120" t="s">
        <v>398</v>
      </c>
      <c r="S60" s="120"/>
      <c r="T60" s="120" t="s">
        <v>499</v>
      </c>
      <c r="U60" s="120" t="s">
        <v>779</v>
      </c>
      <c r="V60" s="119" t="s">
        <v>385</v>
      </c>
      <c r="W60" s="120" t="s">
        <v>892</v>
      </c>
      <c r="X60" s="119" t="s">
        <v>689</v>
      </c>
      <c r="Y60" s="119" t="s">
        <v>404</v>
      </c>
      <c r="AB60" s="70" t="s">
        <v>893</v>
      </c>
      <c r="AC60" s="70" t="s">
        <v>887</v>
      </c>
      <c r="AZ60" s="79" t="s">
        <v>767</v>
      </c>
      <c r="BA60" s="80" t="s">
        <v>784</v>
      </c>
      <c r="BE60" s="79" t="s">
        <v>894</v>
      </c>
      <c r="BF60" s="82" t="s">
        <v>386</v>
      </c>
    </row>
    <row r="61" spans="1:58">
      <c r="A61" s="66"/>
      <c r="H61" s="106"/>
      <c r="I61" s="86" t="s">
        <v>710</v>
      </c>
      <c r="J61" s="86" t="s">
        <v>895</v>
      </c>
      <c r="K61" s="86" t="s">
        <v>422</v>
      </c>
      <c r="L61" s="92" t="s">
        <v>423</v>
      </c>
      <c r="M61" s="92" t="s">
        <v>413</v>
      </c>
      <c r="N61" s="86" t="s">
        <v>896</v>
      </c>
      <c r="O61" s="86" t="s">
        <v>425</v>
      </c>
      <c r="P61" s="92" t="s">
        <v>426</v>
      </c>
      <c r="Q61" s="86" t="s">
        <v>427</v>
      </c>
      <c r="R61" s="94" t="s">
        <v>428</v>
      </c>
      <c r="S61" s="94"/>
      <c r="T61" s="92" t="s">
        <v>613</v>
      </c>
      <c r="U61" s="92" t="s">
        <v>785</v>
      </c>
      <c r="V61" s="86" t="s">
        <v>416</v>
      </c>
      <c r="W61" s="92" t="s">
        <v>897</v>
      </c>
      <c r="X61" s="86" t="s">
        <v>757</v>
      </c>
      <c r="Y61" s="86" t="s">
        <v>434</v>
      </c>
      <c r="AB61" s="70" t="s">
        <v>898</v>
      </c>
      <c r="AC61" s="70" t="s">
        <v>899</v>
      </c>
      <c r="AZ61" s="79" t="s">
        <v>772</v>
      </c>
      <c r="BA61" s="80" t="s">
        <v>784</v>
      </c>
      <c r="BE61" s="79" t="s">
        <v>900</v>
      </c>
      <c r="BF61" s="82" t="s">
        <v>386</v>
      </c>
    </row>
    <row r="62" spans="1:58">
      <c r="A62" s="66"/>
      <c r="H62" s="106"/>
      <c r="I62" s="86" t="s">
        <v>883</v>
      </c>
      <c r="J62" s="86" t="s">
        <v>901</v>
      </c>
      <c r="K62" s="86" t="s">
        <v>454</v>
      </c>
      <c r="L62" s="92" t="s">
        <v>455</v>
      </c>
      <c r="M62" s="92" t="s">
        <v>445</v>
      </c>
      <c r="N62" s="86" t="s">
        <v>902</v>
      </c>
      <c r="O62" s="86" t="s">
        <v>457</v>
      </c>
      <c r="P62" s="92" t="s">
        <v>458</v>
      </c>
      <c r="Q62" s="86" t="s">
        <v>459</v>
      </c>
      <c r="R62" s="99" t="s">
        <v>460</v>
      </c>
      <c r="S62" s="92"/>
      <c r="T62" s="92" t="s">
        <v>728</v>
      </c>
      <c r="U62" s="92" t="s">
        <v>803</v>
      </c>
      <c r="V62" s="86" t="s">
        <v>448</v>
      </c>
      <c r="W62" s="92" t="s">
        <v>903</v>
      </c>
      <c r="X62" s="86" t="s">
        <v>763</v>
      </c>
      <c r="Y62" s="86" t="s">
        <v>466</v>
      </c>
      <c r="AB62" s="70" t="s">
        <v>904</v>
      </c>
      <c r="AC62" s="70" t="s">
        <v>899</v>
      </c>
      <c r="AZ62" s="79" t="s">
        <v>777</v>
      </c>
      <c r="BA62" s="80" t="s">
        <v>784</v>
      </c>
      <c r="BE62" s="79" t="s">
        <v>757</v>
      </c>
      <c r="BF62" s="82" t="s">
        <v>274</v>
      </c>
    </row>
    <row r="63" spans="1:58">
      <c r="A63" s="66"/>
      <c r="H63" s="106"/>
      <c r="I63" s="86" t="s">
        <v>885</v>
      </c>
      <c r="J63" s="86" t="s">
        <v>905</v>
      </c>
      <c r="K63" s="86" t="s">
        <v>480</v>
      </c>
      <c r="L63" s="92" t="s">
        <v>481</v>
      </c>
      <c r="M63" s="92" t="s">
        <v>475</v>
      </c>
      <c r="N63" s="86" t="s">
        <v>906</v>
      </c>
      <c r="O63" s="86" t="s">
        <v>483</v>
      </c>
      <c r="P63" s="92" t="s">
        <v>484</v>
      </c>
      <c r="Q63" s="86" t="s">
        <v>485</v>
      </c>
      <c r="R63" s="106"/>
      <c r="S63" s="106"/>
      <c r="T63" s="92" t="s">
        <v>888</v>
      </c>
      <c r="U63" s="92" t="s">
        <v>808</v>
      </c>
      <c r="V63" s="86" t="s">
        <v>476</v>
      </c>
      <c r="W63" s="92" t="s">
        <v>907</v>
      </c>
      <c r="X63" s="86" t="s">
        <v>768</v>
      </c>
      <c r="Y63" s="86" t="s">
        <v>491</v>
      </c>
      <c r="AB63" s="70" t="s">
        <v>908</v>
      </c>
      <c r="AC63" s="70" t="s">
        <v>899</v>
      </c>
      <c r="AZ63" s="79" t="s">
        <v>782</v>
      </c>
      <c r="BA63" s="80" t="s">
        <v>784</v>
      </c>
      <c r="BE63" s="79" t="s">
        <v>909</v>
      </c>
      <c r="BF63" s="82" t="s">
        <v>386</v>
      </c>
    </row>
    <row r="64" spans="1:58">
      <c r="A64" s="66"/>
      <c r="H64" s="106"/>
      <c r="I64" s="86" t="s">
        <v>910</v>
      </c>
      <c r="J64" s="86" t="s">
        <v>911</v>
      </c>
      <c r="K64" s="86" t="s">
        <v>503</v>
      </c>
      <c r="L64" s="92" t="s">
        <v>504</v>
      </c>
      <c r="M64" s="92" t="s">
        <v>498</v>
      </c>
      <c r="N64" s="86" t="s">
        <v>912</v>
      </c>
      <c r="O64" s="86" t="s">
        <v>506</v>
      </c>
      <c r="P64" s="99" t="s">
        <v>507</v>
      </c>
      <c r="Q64" s="86" t="s">
        <v>508</v>
      </c>
      <c r="R64" s="106"/>
      <c r="S64" s="106"/>
      <c r="T64" s="92" t="s">
        <v>913</v>
      </c>
      <c r="U64" s="92" t="s">
        <v>816</v>
      </c>
      <c r="V64" s="86" t="s">
        <v>522</v>
      </c>
      <c r="W64" s="92" t="s">
        <v>914</v>
      </c>
      <c r="X64" s="86" t="s">
        <v>433</v>
      </c>
      <c r="Y64" s="86" t="s">
        <v>514</v>
      </c>
      <c r="AB64" s="70" t="s">
        <v>915</v>
      </c>
      <c r="AC64" s="70" t="s">
        <v>916</v>
      </c>
      <c r="AZ64" s="79" t="s">
        <v>788</v>
      </c>
      <c r="BA64" s="80" t="s">
        <v>784</v>
      </c>
      <c r="BE64" s="79" t="s">
        <v>917</v>
      </c>
      <c r="BF64" s="82" t="s">
        <v>386</v>
      </c>
    </row>
    <row r="65" spans="1:58">
      <c r="H65" s="106"/>
      <c r="I65" s="86" t="s">
        <v>918</v>
      </c>
      <c r="J65" s="86" t="s">
        <v>919</v>
      </c>
      <c r="K65" s="86" t="s">
        <v>526</v>
      </c>
      <c r="L65" s="92" t="s">
        <v>527</v>
      </c>
      <c r="M65" s="92" t="s">
        <v>521</v>
      </c>
      <c r="N65" s="86" t="s">
        <v>920</v>
      </c>
      <c r="O65" s="86" t="s">
        <v>528</v>
      </c>
      <c r="P65" s="106"/>
      <c r="Q65" s="86" t="s">
        <v>529</v>
      </c>
      <c r="R65" s="106"/>
      <c r="S65" s="106"/>
      <c r="T65" s="92" t="s">
        <v>921</v>
      </c>
      <c r="U65" s="92" t="s">
        <v>821</v>
      </c>
      <c r="V65" s="86" t="s">
        <v>545</v>
      </c>
      <c r="W65" s="92" t="s">
        <v>922</v>
      </c>
      <c r="X65" s="86" t="s">
        <v>773</v>
      </c>
      <c r="Y65" s="86" t="s">
        <v>534</v>
      </c>
      <c r="AB65" s="70" t="s">
        <v>693</v>
      </c>
      <c r="AC65" s="70" t="s">
        <v>916</v>
      </c>
      <c r="AZ65" s="79" t="s">
        <v>793</v>
      </c>
      <c r="BA65" s="80" t="s">
        <v>784</v>
      </c>
      <c r="BE65" s="79" t="s">
        <v>923</v>
      </c>
      <c r="BF65" s="82" t="s">
        <v>386</v>
      </c>
    </row>
    <row r="66" spans="1:58">
      <c r="H66" s="106"/>
      <c r="I66" s="86" t="s">
        <v>924</v>
      </c>
      <c r="J66" s="86" t="s">
        <v>925</v>
      </c>
      <c r="K66" s="86" t="s">
        <v>549</v>
      </c>
      <c r="L66" s="92" t="s">
        <v>550</v>
      </c>
      <c r="M66" s="92" t="s">
        <v>544</v>
      </c>
      <c r="N66" s="86" t="s">
        <v>926</v>
      </c>
      <c r="O66" s="86" t="s">
        <v>551</v>
      </c>
      <c r="P66" s="106"/>
      <c r="Q66" s="86" t="s">
        <v>552</v>
      </c>
      <c r="R66" s="106"/>
      <c r="S66" s="106"/>
      <c r="T66" s="92" t="s">
        <v>927</v>
      </c>
      <c r="U66" s="92" t="s">
        <v>831</v>
      </c>
      <c r="V66" s="86" t="s">
        <v>563</v>
      </c>
      <c r="W66" s="92" t="s">
        <v>928</v>
      </c>
      <c r="X66" s="86" t="s">
        <v>778</v>
      </c>
      <c r="Y66" s="86" t="s">
        <v>555</v>
      </c>
      <c r="AB66" s="70" t="s">
        <v>929</v>
      </c>
      <c r="AC66" s="70" t="s">
        <v>916</v>
      </c>
      <c r="AZ66" s="79" t="s">
        <v>798</v>
      </c>
      <c r="BA66" s="80" t="s">
        <v>784</v>
      </c>
      <c r="BE66" s="79" t="s">
        <v>930</v>
      </c>
      <c r="BF66" s="82" t="s">
        <v>386</v>
      </c>
    </row>
    <row r="67" spans="1:58">
      <c r="A67" s="66"/>
      <c r="H67" s="106"/>
      <c r="I67" s="86" t="s">
        <v>931</v>
      </c>
      <c r="J67" s="86" t="s">
        <v>932</v>
      </c>
      <c r="K67" s="86" t="s">
        <v>567</v>
      </c>
      <c r="L67" s="92" t="s">
        <v>568</v>
      </c>
      <c r="M67" s="92" t="s">
        <v>562</v>
      </c>
      <c r="N67" s="86" t="s">
        <v>933</v>
      </c>
      <c r="O67" s="86" t="s">
        <v>569</v>
      </c>
      <c r="P67" s="106"/>
      <c r="Q67" s="86" t="s">
        <v>570</v>
      </c>
      <c r="R67" s="106"/>
      <c r="S67" s="106"/>
      <c r="T67" s="92" t="s">
        <v>934</v>
      </c>
      <c r="U67" s="92" t="s">
        <v>836</v>
      </c>
      <c r="V67" s="86" t="s">
        <v>583</v>
      </c>
      <c r="W67" s="92" t="s">
        <v>935</v>
      </c>
      <c r="X67" s="86" t="s">
        <v>783</v>
      </c>
      <c r="Y67" s="86" t="s">
        <v>574</v>
      </c>
      <c r="AB67" s="70" t="s">
        <v>689</v>
      </c>
      <c r="AC67" s="70" t="s">
        <v>936</v>
      </c>
      <c r="AZ67" s="79" t="s">
        <v>801</v>
      </c>
      <c r="BA67" s="80" t="s">
        <v>784</v>
      </c>
      <c r="BE67" s="79" t="s">
        <v>937</v>
      </c>
      <c r="BF67" s="82" t="s">
        <v>386</v>
      </c>
    </row>
    <row r="68" spans="1:58">
      <c r="A68" s="66"/>
      <c r="H68" s="106"/>
      <c r="I68" s="86" t="s">
        <v>938</v>
      </c>
      <c r="J68" s="86" t="s">
        <v>939</v>
      </c>
      <c r="K68" s="86" t="s">
        <v>587</v>
      </c>
      <c r="L68" s="99" t="s">
        <v>588</v>
      </c>
      <c r="M68" s="92" t="s">
        <v>582</v>
      </c>
      <c r="N68" s="86" t="s">
        <v>940</v>
      </c>
      <c r="O68" s="86" t="s">
        <v>589</v>
      </c>
      <c r="P68" s="106"/>
      <c r="Q68" s="86" t="s">
        <v>590</v>
      </c>
      <c r="R68" s="106"/>
      <c r="S68" s="106"/>
      <c r="T68" s="92" t="s">
        <v>941</v>
      </c>
      <c r="U68" s="92" t="s">
        <v>870</v>
      </c>
      <c r="V68" s="86" t="s">
        <v>599</v>
      </c>
      <c r="W68" s="92" t="s">
        <v>942</v>
      </c>
      <c r="X68" s="86" t="s">
        <v>789</v>
      </c>
      <c r="Y68" s="86" t="s">
        <v>592</v>
      </c>
      <c r="AB68" s="70" t="s">
        <v>943</v>
      </c>
      <c r="AC68" s="70" t="s">
        <v>936</v>
      </c>
      <c r="AZ68" s="79" t="s">
        <v>806</v>
      </c>
      <c r="BA68" s="80" t="s">
        <v>784</v>
      </c>
      <c r="BE68" s="79" t="s">
        <v>944</v>
      </c>
      <c r="BF68" s="82" t="s">
        <v>386</v>
      </c>
    </row>
    <row r="69" spans="1:58">
      <c r="A69" s="66"/>
      <c r="H69" s="106"/>
      <c r="I69" s="86" t="s">
        <v>945</v>
      </c>
      <c r="J69" s="121" t="s">
        <v>946</v>
      </c>
      <c r="K69" s="86" t="s">
        <v>603</v>
      </c>
      <c r="L69" s="106"/>
      <c r="M69" s="92" t="s">
        <v>598</v>
      </c>
      <c r="N69" s="86" t="s">
        <v>947</v>
      </c>
      <c r="O69" s="86" t="s">
        <v>604</v>
      </c>
      <c r="P69" s="106"/>
      <c r="Q69" s="86" t="s">
        <v>605</v>
      </c>
      <c r="R69" s="106"/>
      <c r="S69" s="106"/>
      <c r="T69" s="92" t="s">
        <v>948</v>
      </c>
      <c r="U69" s="92" t="s">
        <v>874</v>
      </c>
      <c r="V69" s="86" t="s">
        <v>626</v>
      </c>
      <c r="W69" s="92" t="s">
        <v>949</v>
      </c>
      <c r="X69" s="86" t="s">
        <v>794</v>
      </c>
      <c r="Y69" s="86" t="s">
        <v>608</v>
      </c>
      <c r="AB69" s="70" t="s">
        <v>950</v>
      </c>
      <c r="AC69" s="70" t="s">
        <v>936</v>
      </c>
      <c r="AZ69" s="79" t="s">
        <v>811</v>
      </c>
      <c r="BA69" s="80" t="s">
        <v>784</v>
      </c>
      <c r="BE69" s="79" t="s">
        <v>892</v>
      </c>
      <c r="BF69" s="82" t="s">
        <v>951</v>
      </c>
    </row>
    <row r="70" spans="1:58">
      <c r="H70" s="106"/>
      <c r="I70" s="86" t="s">
        <v>952</v>
      </c>
      <c r="J70" s="121" t="s">
        <v>953</v>
      </c>
      <c r="K70" s="87" t="s">
        <v>617</v>
      </c>
      <c r="L70" s="106"/>
      <c r="M70" s="92" t="s">
        <v>612</v>
      </c>
      <c r="N70" s="86" t="s">
        <v>954</v>
      </c>
      <c r="O70" s="87" t="s">
        <v>618</v>
      </c>
      <c r="P70" s="106"/>
      <c r="Q70" s="86" t="s">
        <v>619</v>
      </c>
      <c r="R70" s="106"/>
      <c r="S70" s="106"/>
      <c r="T70" s="92" t="s">
        <v>955</v>
      </c>
      <c r="U70" s="92" t="s">
        <v>900</v>
      </c>
      <c r="V70" s="86" t="s">
        <v>637</v>
      </c>
      <c r="W70" s="92" t="s">
        <v>956</v>
      </c>
      <c r="X70" s="86" t="s">
        <v>957</v>
      </c>
      <c r="Y70" s="86" t="s">
        <v>622</v>
      </c>
      <c r="AB70" s="70" t="s">
        <v>958</v>
      </c>
      <c r="AC70" s="70" t="s">
        <v>936</v>
      </c>
      <c r="AZ70" s="79" t="s">
        <v>814</v>
      </c>
      <c r="BA70" s="80" t="s">
        <v>784</v>
      </c>
      <c r="BE70" s="79" t="s">
        <v>959</v>
      </c>
      <c r="BF70" s="82" t="s">
        <v>386</v>
      </c>
    </row>
    <row r="71" spans="1:58">
      <c r="A71" s="66"/>
      <c r="H71" s="106"/>
      <c r="I71" s="86" t="s">
        <v>960</v>
      </c>
      <c r="J71" s="121" t="s">
        <v>961</v>
      </c>
      <c r="K71" s="106"/>
      <c r="L71" s="106"/>
      <c r="M71" s="92" t="s">
        <v>625</v>
      </c>
      <c r="N71" s="86" t="s">
        <v>962</v>
      </c>
      <c r="O71" s="106"/>
      <c r="P71" s="106"/>
      <c r="Q71" s="86" t="s">
        <v>630</v>
      </c>
      <c r="R71" s="106"/>
      <c r="S71" s="106"/>
      <c r="T71" s="92" t="s">
        <v>963</v>
      </c>
      <c r="U71" s="92" t="s">
        <v>909</v>
      </c>
      <c r="V71" s="86" t="s">
        <v>648</v>
      </c>
      <c r="W71" s="92" t="s">
        <v>964</v>
      </c>
      <c r="X71" s="86" t="s">
        <v>465</v>
      </c>
      <c r="Y71" s="86" t="s">
        <v>633</v>
      </c>
      <c r="AB71" s="70" t="s">
        <v>965</v>
      </c>
      <c r="AC71" s="70" t="s">
        <v>936</v>
      </c>
      <c r="AZ71" s="79" t="s">
        <v>819</v>
      </c>
      <c r="BA71" s="80" t="s">
        <v>784</v>
      </c>
      <c r="BE71" s="79" t="s">
        <v>400</v>
      </c>
      <c r="BF71" s="82" t="s">
        <v>386</v>
      </c>
    </row>
    <row r="72" spans="1:58">
      <c r="A72" s="66"/>
      <c r="H72" s="106"/>
      <c r="I72" s="86" t="s">
        <v>966</v>
      </c>
      <c r="J72" s="121" t="s">
        <v>967</v>
      </c>
      <c r="K72" s="106"/>
      <c r="L72" s="106"/>
      <c r="M72" s="92" t="s">
        <v>636</v>
      </c>
      <c r="N72" s="86" t="s">
        <v>968</v>
      </c>
      <c r="O72" s="106"/>
      <c r="P72" s="106"/>
      <c r="Q72" s="86" t="s">
        <v>641</v>
      </c>
      <c r="R72" s="106"/>
      <c r="S72" s="106"/>
      <c r="T72" s="92" t="s">
        <v>969</v>
      </c>
      <c r="U72" s="92" t="s">
        <v>930</v>
      </c>
      <c r="V72" s="86" t="s">
        <v>659</v>
      </c>
      <c r="W72" s="92" t="s">
        <v>970</v>
      </c>
      <c r="X72" s="86" t="s">
        <v>971</v>
      </c>
      <c r="Y72" s="86" t="s">
        <v>644</v>
      </c>
      <c r="AB72" s="70" t="s">
        <v>957</v>
      </c>
      <c r="AC72" s="70" t="s">
        <v>972</v>
      </c>
      <c r="AZ72" s="79" t="s">
        <v>824</v>
      </c>
      <c r="BA72" s="80" t="s">
        <v>784</v>
      </c>
      <c r="BE72" s="79" t="s">
        <v>897</v>
      </c>
      <c r="BF72" s="82" t="s">
        <v>951</v>
      </c>
    </row>
    <row r="73" spans="1:58">
      <c r="H73" s="106"/>
      <c r="I73" s="86" t="s">
        <v>973</v>
      </c>
      <c r="J73" s="86" t="s">
        <v>974</v>
      </c>
      <c r="K73" s="106"/>
      <c r="L73" s="106"/>
      <c r="M73" s="92" t="s">
        <v>647</v>
      </c>
      <c r="N73" s="86" t="s">
        <v>975</v>
      </c>
      <c r="O73" s="106"/>
      <c r="P73" s="106"/>
      <c r="Q73" s="86" t="s">
        <v>652</v>
      </c>
      <c r="R73" s="106"/>
      <c r="S73" s="106"/>
      <c r="T73" s="92" t="s">
        <v>976</v>
      </c>
      <c r="U73" s="92" t="s">
        <v>959</v>
      </c>
      <c r="V73" s="86" t="s">
        <v>670</v>
      </c>
      <c r="W73" s="92" t="s">
        <v>977</v>
      </c>
      <c r="X73" s="86" t="s">
        <v>943</v>
      </c>
      <c r="Y73" s="86" t="s">
        <v>655</v>
      </c>
      <c r="AB73" s="70" t="s">
        <v>978</v>
      </c>
      <c r="AC73" s="70" t="s">
        <v>972</v>
      </c>
      <c r="AZ73" s="79" t="s">
        <v>829</v>
      </c>
      <c r="BA73" s="80" t="s">
        <v>784</v>
      </c>
      <c r="BE73" s="79" t="s">
        <v>903</v>
      </c>
      <c r="BF73" s="82" t="s">
        <v>951</v>
      </c>
    </row>
    <row r="74" spans="1:58">
      <c r="A74" s="66"/>
      <c r="H74" s="106"/>
      <c r="I74" s="86" t="s">
        <v>979</v>
      </c>
      <c r="J74" s="86" t="s">
        <v>980</v>
      </c>
      <c r="K74" s="106"/>
      <c r="L74" s="106"/>
      <c r="M74" s="92" t="s">
        <v>658</v>
      </c>
      <c r="N74" s="86" t="s">
        <v>981</v>
      </c>
      <c r="O74" s="106"/>
      <c r="P74" s="106"/>
      <c r="Q74" s="86" t="s">
        <v>663</v>
      </c>
      <c r="R74" s="106"/>
      <c r="S74" s="106"/>
      <c r="T74" s="92" t="s">
        <v>982</v>
      </c>
      <c r="U74" s="92" t="s">
        <v>983</v>
      </c>
      <c r="V74" s="86" t="s">
        <v>719</v>
      </c>
      <c r="W74" s="92" t="s">
        <v>984</v>
      </c>
      <c r="X74" s="86" t="s">
        <v>950</v>
      </c>
      <c r="Y74" s="86" t="s">
        <v>666</v>
      </c>
      <c r="AB74" s="70" t="s">
        <v>985</v>
      </c>
      <c r="AC74" s="70" t="s">
        <v>972</v>
      </c>
      <c r="AZ74" s="79" t="s">
        <v>834</v>
      </c>
      <c r="BA74" s="80" t="s">
        <v>784</v>
      </c>
      <c r="BE74" s="79" t="s">
        <v>907</v>
      </c>
      <c r="BF74" s="82" t="s">
        <v>274</v>
      </c>
    </row>
    <row r="75" spans="1:58">
      <c r="A75" s="66"/>
      <c r="H75" s="106"/>
      <c r="I75" s="86" t="s">
        <v>986</v>
      </c>
      <c r="J75" s="86" t="s">
        <v>987</v>
      </c>
      <c r="K75" s="106"/>
      <c r="L75" s="106"/>
      <c r="M75" s="92" t="s">
        <v>669</v>
      </c>
      <c r="N75" s="86" t="s">
        <v>988</v>
      </c>
      <c r="O75" s="106"/>
      <c r="P75" s="106"/>
      <c r="Q75" s="86" t="s">
        <v>674</v>
      </c>
      <c r="R75" s="106"/>
      <c r="S75" s="106"/>
      <c r="T75" s="92" t="s">
        <v>989</v>
      </c>
      <c r="U75" s="92" t="s">
        <v>990</v>
      </c>
      <c r="V75" s="86" t="s">
        <v>743</v>
      </c>
      <c r="W75" s="92" t="s">
        <v>991</v>
      </c>
      <c r="X75" s="86" t="s">
        <v>992</v>
      </c>
      <c r="Y75" s="86" t="s">
        <v>676</v>
      </c>
      <c r="AB75" s="70" t="s">
        <v>993</v>
      </c>
      <c r="AC75" s="70" t="s">
        <v>972</v>
      </c>
      <c r="AZ75" s="79" t="s">
        <v>839</v>
      </c>
      <c r="BA75" s="80" t="s">
        <v>784</v>
      </c>
      <c r="BE75" s="79" t="s">
        <v>402</v>
      </c>
      <c r="BF75" s="82" t="s">
        <v>274</v>
      </c>
    </row>
    <row r="76" spans="1:58">
      <c r="A76" s="66"/>
      <c r="H76" s="106"/>
      <c r="I76" s="86" t="s">
        <v>994</v>
      </c>
      <c r="J76" s="86" t="s">
        <v>995</v>
      </c>
      <c r="K76" s="106"/>
      <c r="L76" s="106"/>
      <c r="M76" s="92" t="s">
        <v>679</v>
      </c>
      <c r="N76" s="86" t="s">
        <v>996</v>
      </c>
      <c r="O76" s="106"/>
      <c r="P76" s="106"/>
      <c r="Q76" s="86" t="s">
        <v>683</v>
      </c>
      <c r="R76" s="106"/>
      <c r="S76" s="106"/>
      <c r="T76" s="92" t="s">
        <v>997</v>
      </c>
      <c r="U76" s="92" t="s">
        <v>998</v>
      </c>
      <c r="V76" s="86" t="s">
        <v>753</v>
      </c>
      <c r="W76" s="92" t="s">
        <v>999</v>
      </c>
      <c r="X76" s="86" t="s">
        <v>978</v>
      </c>
      <c r="Y76" s="86" t="s">
        <v>685</v>
      </c>
      <c r="AB76" s="70" t="s">
        <v>1000</v>
      </c>
      <c r="AC76" s="70" t="s">
        <v>972</v>
      </c>
      <c r="AZ76" s="79" t="s">
        <v>844</v>
      </c>
      <c r="BA76" s="80" t="s">
        <v>784</v>
      </c>
      <c r="BE76" s="79" t="s">
        <v>914</v>
      </c>
      <c r="BF76" s="82" t="s">
        <v>951</v>
      </c>
    </row>
    <row r="77" spans="1:58">
      <c r="H77" s="106"/>
      <c r="I77" s="86" t="s">
        <v>1001</v>
      </c>
      <c r="J77" s="86" t="s">
        <v>1002</v>
      </c>
      <c r="K77" s="106"/>
      <c r="L77" s="106"/>
      <c r="M77" s="92" t="s">
        <v>688</v>
      </c>
      <c r="N77" s="86" t="s">
        <v>1003</v>
      </c>
      <c r="O77" s="106"/>
      <c r="P77" s="106"/>
      <c r="Q77" s="86" t="s">
        <v>692</v>
      </c>
      <c r="R77" s="106"/>
      <c r="S77" s="106"/>
      <c r="T77" s="92" t="s">
        <v>1004</v>
      </c>
      <c r="U77" s="92" t="s">
        <v>1005</v>
      </c>
      <c r="V77" s="86" t="s">
        <v>759</v>
      </c>
      <c r="W77" s="92" t="s">
        <v>1006</v>
      </c>
      <c r="X77" s="86" t="s">
        <v>705</v>
      </c>
      <c r="Y77" s="86" t="s">
        <v>694</v>
      </c>
      <c r="AB77" s="70" t="s">
        <v>1007</v>
      </c>
      <c r="AC77" s="70" t="s">
        <v>972</v>
      </c>
      <c r="AZ77" s="79" t="s">
        <v>849</v>
      </c>
      <c r="BA77" s="80" t="s">
        <v>784</v>
      </c>
      <c r="BE77" s="79" t="s">
        <v>983</v>
      </c>
      <c r="BF77" s="82" t="s">
        <v>386</v>
      </c>
    </row>
    <row r="78" spans="1:58">
      <c r="H78" s="106"/>
      <c r="I78" s="86" t="s">
        <v>1008</v>
      </c>
      <c r="J78" s="86" t="s">
        <v>1009</v>
      </c>
      <c r="K78" s="106"/>
      <c r="L78" s="106"/>
      <c r="M78" s="92" t="s">
        <v>698</v>
      </c>
      <c r="N78" s="86" t="s">
        <v>1010</v>
      </c>
      <c r="O78" s="106"/>
      <c r="P78" s="106"/>
      <c r="Q78" s="86" t="s">
        <v>703</v>
      </c>
      <c r="R78" s="106"/>
      <c r="S78" s="106"/>
      <c r="T78" s="92" t="s">
        <v>1011</v>
      </c>
      <c r="U78" s="92" t="s">
        <v>1012</v>
      </c>
      <c r="V78" s="86" t="s">
        <v>764</v>
      </c>
      <c r="W78" s="92" t="s">
        <v>1013</v>
      </c>
      <c r="X78" s="86" t="s">
        <v>573</v>
      </c>
      <c r="Y78" s="86" t="s">
        <v>704</v>
      </c>
      <c r="AB78" s="70" t="s">
        <v>1014</v>
      </c>
      <c r="AC78" s="70" t="s">
        <v>972</v>
      </c>
      <c r="AZ78" s="79" t="s">
        <v>853</v>
      </c>
      <c r="BA78" s="80" t="s">
        <v>784</v>
      </c>
      <c r="BE78" s="79" t="s">
        <v>1015</v>
      </c>
      <c r="BF78" s="82" t="e">
        <v>#N/A</v>
      </c>
    </row>
    <row r="79" spans="1:58">
      <c r="H79" s="106"/>
      <c r="I79" s="86" t="s">
        <v>1016</v>
      </c>
      <c r="J79" s="86" t="s">
        <v>1017</v>
      </c>
      <c r="K79" s="106"/>
      <c r="L79" s="106"/>
      <c r="M79" s="92" t="s">
        <v>709</v>
      </c>
      <c r="N79" s="86" t="s">
        <v>1018</v>
      </c>
      <c r="O79" s="106"/>
      <c r="P79" s="106"/>
      <c r="Q79" s="86" t="s">
        <v>713</v>
      </c>
      <c r="R79" s="106"/>
      <c r="S79" s="106"/>
      <c r="T79" s="92" t="s">
        <v>1019</v>
      </c>
      <c r="U79" s="92" t="s">
        <v>1020</v>
      </c>
      <c r="V79" s="86" t="s">
        <v>769</v>
      </c>
      <c r="W79" s="92" t="s">
        <v>1021</v>
      </c>
      <c r="X79" s="86" t="s">
        <v>1022</v>
      </c>
      <c r="Y79" s="86" t="s">
        <v>714</v>
      </c>
      <c r="AB79" s="70" t="s">
        <v>971</v>
      </c>
      <c r="AC79" s="70" t="s">
        <v>1023</v>
      </c>
      <c r="AZ79" s="79" t="s">
        <v>858</v>
      </c>
      <c r="BA79" s="80" t="s">
        <v>784</v>
      </c>
      <c r="BE79" s="79" t="s">
        <v>432</v>
      </c>
      <c r="BF79" s="82" t="s">
        <v>951</v>
      </c>
    </row>
    <row r="80" spans="1:58">
      <c r="H80" s="106"/>
      <c r="I80" s="86" t="s">
        <v>1024</v>
      </c>
      <c r="J80" s="86" t="s">
        <v>1025</v>
      </c>
      <c r="K80" s="106"/>
      <c r="L80" s="106"/>
      <c r="M80" s="92" t="s">
        <v>718</v>
      </c>
      <c r="N80" s="86" t="s">
        <v>1026</v>
      </c>
      <c r="O80" s="106"/>
      <c r="P80" s="106"/>
      <c r="Q80" s="86" t="s">
        <v>722</v>
      </c>
      <c r="R80" s="106"/>
      <c r="S80" s="106"/>
      <c r="T80" s="92" t="s">
        <v>1027</v>
      </c>
      <c r="U80" s="92" t="s">
        <v>1028</v>
      </c>
      <c r="V80" s="86" t="s">
        <v>774</v>
      </c>
      <c r="W80" s="92" t="s">
        <v>1029</v>
      </c>
      <c r="X80" s="86" t="s">
        <v>799</v>
      </c>
      <c r="Y80" s="86" t="s">
        <v>723</v>
      </c>
      <c r="AB80" s="70" t="s">
        <v>1030</v>
      </c>
      <c r="AC80" s="70" t="s">
        <v>1023</v>
      </c>
      <c r="AZ80" s="79" t="s">
        <v>863</v>
      </c>
      <c r="BA80" s="80" t="s">
        <v>784</v>
      </c>
      <c r="BE80" s="79" t="s">
        <v>922</v>
      </c>
      <c r="BF80" s="82" t="s">
        <v>951</v>
      </c>
    </row>
    <row r="81" spans="8:58">
      <c r="H81" s="106"/>
      <c r="I81" s="86" t="s">
        <v>1031</v>
      </c>
      <c r="J81" s="86" t="s">
        <v>1032</v>
      </c>
      <c r="K81" s="106"/>
      <c r="L81" s="106"/>
      <c r="M81" s="92" t="s">
        <v>727</v>
      </c>
      <c r="N81" s="86" t="s">
        <v>1033</v>
      </c>
      <c r="O81" s="106"/>
      <c r="P81" s="106"/>
      <c r="Q81" s="86" t="s">
        <v>731</v>
      </c>
      <c r="R81" s="106"/>
      <c r="S81" s="106"/>
      <c r="T81" s="92" t="s">
        <v>1034</v>
      </c>
      <c r="U81" s="92" t="s">
        <v>1035</v>
      </c>
      <c r="V81" s="86" t="s">
        <v>795</v>
      </c>
      <c r="W81" s="92" t="s">
        <v>1036</v>
      </c>
      <c r="X81" s="86" t="s">
        <v>958</v>
      </c>
      <c r="Y81" s="86" t="s">
        <v>732</v>
      </c>
      <c r="AB81" s="70" t="s">
        <v>1037</v>
      </c>
      <c r="AC81" s="70" t="s">
        <v>1023</v>
      </c>
      <c r="AZ81" s="79" t="s">
        <v>868</v>
      </c>
      <c r="BA81" s="80" t="s">
        <v>784</v>
      </c>
      <c r="BE81" s="79" t="s">
        <v>928</v>
      </c>
      <c r="BF81" s="82" t="s">
        <v>951</v>
      </c>
    </row>
    <row r="82" spans="8:58">
      <c r="H82" s="106"/>
      <c r="I82" s="86" t="s">
        <v>1038</v>
      </c>
      <c r="J82" s="86" t="s">
        <v>1039</v>
      </c>
      <c r="K82" s="106"/>
      <c r="L82" s="106"/>
      <c r="M82" s="99" t="s">
        <v>736</v>
      </c>
      <c r="N82" s="86" t="s">
        <v>1040</v>
      </c>
      <c r="O82" s="106"/>
      <c r="P82" s="106"/>
      <c r="Q82" s="86" t="s">
        <v>739</v>
      </c>
      <c r="R82" s="106"/>
      <c r="S82" s="106"/>
      <c r="T82" s="92" t="s">
        <v>1041</v>
      </c>
      <c r="U82" s="92" t="s">
        <v>1042</v>
      </c>
      <c r="V82" s="86" t="s">
        <v>826</v>
      </c>
      <c r="W82" s="92" t="s">
        <v>1043</v>
      </c>
      <c r="X82" s="86" t="s">
        <v>882</v>
      </c>
      <c r="Y82" s="86" t="s">
        <v>740</v>
      </c>
      <c r="AB82" s="70" t="s">
        <v>465</v>
      </c>
      <c r="AC82" s="70" t="s">
        <v>1044</v>
      </c>
      <c r="AZ82" s="79" t="s">
        <v>393</v>
      </c>
      <c r="BA82" s="80" t="s">
        <v>575</v>
      </c>
      <c r="BE82" s="79" t="s">
        <v>990</v>
      </c>
      <c r="BF82" s="82" t="s">
        <v>386</v>
      </c>
    </row>
    <row r="83" spans="8:58">
      <c r="H83" s="106"/>
      <c r="I83" s="86" t="s">
        <v>1045</v>
      </c>
      <c r="J83" s="86" t="s">
        <v>1046</v>
      </c>
      <c r="K83" s="106"/>
      <c r="L83" s="106"/>
      <c r="M83" s="106"/>
      <c r="N83" s="86" t="s">
        <v>1047</v>
      </c>
      <c r="O83" s="106"/>
      <c r="P83" s="106"/>
      <c r="Q83" s="86" t="s">
        <v>746</v>
      </c>
      <c r="R83" s="106"/>
      <c r="S83" s="106"/>
      <c r="T83" s="92" t="s">
        <v>1048</v>
      </c>
      <c r="U83" s="92" t="s">
        <v>1049</v>
      </c>
      <c r="V83" s="86" t="s">
        <v>841</v>
      </c>
      <c r="W83" s="92" t="s">
        <v>1050</v>
      </c>
      <c r="X83" s="86" t="s">
        <v>1051</v>
      </c>
      <c r="Y83" s="87" t="s">
        <v>747</v>
      </c>
      <c r="AB83" s="70" t="s">
        <v>1051</v>
      </c>
      <c r="AC83" s="70" t="s">
        <v>1044</v>
      </c>
      <c r="AZ83" s="79" t="s">
        <v>423</v>
      </c>
      <c r="BA83" s="80" t="s">
        <v>575</v>
      </c>
      <c r="BE83" s="79" t="s">
        <v>935</v>
      </c>
      <c r="BF83" s="82" t="s">
        <v>951</v>
      </c>
    </row>
    <row r="84" spans="8:58">
      <c r="H84" s="106"/>
      <c r="I84" s="86" t="s">
        <v>1052</v>
      </c>
      <c r="J84" s="86" t="s">
        <v>1053</v>
      </c>
      <c r="K84" s="106"/>
      <c r="L84" s="106"/>
      <c r="M84" s="106"/>
      <c r="N84" s="86" t="s">
        <v>1054</v>
      </c>
      <c r="O84" s="106"/>
      <c r="P84" s="106"/>
      <c r="Q84" s="86" t="s">
        <v>751</v>
      </c>
      <c r="R84" s="106"/>
      <c r="S84" s="106"/>
      <c r="T84" s="92" t="s">
        <v>1055</v>
      </c>
      <c r="U84" s="92" t="s">
        <v>1056</v>
      </c>
      <c r="V84" s="86" t="s">
        <v>846</v>
      </c>
      <c r="W84" s="92" t="s">
        <v>1057</v>
      </c>
      <c r="X84" s="86" t="s">
        <v>645</v>
      </c>
      <c r="Y84" s="106"/>
      <c r="AB84" s="70" t="s">
        <v>1058</v>
      </c>
      <c r="AC84" s="70" t="s">
        <v>1044</v>
      </c>
      <c r="AZ84" s="79" t="s">
        <v>455</v>
      </c>
      <c r="BA84" s="80" t="s">
        <v>575</v>
      </c>
      <c r="BE84" s="79" t="s">
        <v>464</v>
      </c>
      <c r="BF84" s="82" t="s">
        <v>951</v>
      </c>
    </row>
    <row r="85" spans="8:58">
      <c r="H85" s="106"/>
      <c r="I85" s="86" t="s">
        <v>1059</v>
      </c>
      <c r="J85" s="86" t="s">
        <v>1060</v>
      </c>
      <c r="K85" s="106"/>
      <c r="L85" s="106"/>
      <c r="M85" s="106"/>
      <c r="N85" s="86" t="s">
        <v>1061</v>
      </c>
      <c r="O85" s="106"/>
      <c r="P85" s="106"/>
      <c r="Q85" s="86" t="s">
        <v>756</v>
      </c>
      <c r="R85" s="106"/>
      <c r="S85" s="106"/>
      <c r="T85" s="92" t="s">
        <v>1062</v>
      </c>
      <c r="U85" s="92" t="s">
        <v>1063</v>
      </c>
      <c r="V85" s="86" t="s">
        <v>855</v>
      </c>
      <c r="W85" s="92" t="s">
        <v>1064</v>
      </c>
      <c r="X85" s="86" t="s">
        <v>1065</v>
      </c>
      <c r="Y85" s="106"/>
      <c r="AB85" s="70" t="s">
        <v>1066</v>
      </c>
      <c r="AC85" s="70" t="s">
        <v>1044</v>
      </c>
      <c r="AZ85" s="79" t="s">
        <v>481</v>
      </c>
      <c r="BA85" s="80" t="s">
        <v>575</v>
      </c>
      <c r="BE85" s="79" t="s">
        <v>1067</v>
      </c>
      <c r="BF85" s="82" t="s">
        <v>386</v>
      </c>
    </row>
    <row r="86" spans="8:58">
      <c r="H86" s="106"/>
      <c r="I86" s="121" t="s">
        <v>1068</v>
      </c>
      <c r="J86" s="86" t="s">
        <v>1069</v>
      </c>
      <c r="K86" s="106"/>
      <c r="L86" s="106"/>
      <c r="M86" s="106"/>
      <c r="N86" s="86" t="s">
        <v>1070</v>
      </c>
      <c r="O86" s="106"/>
      <c r="P86" s="106"/>
      <c r="Q86" s="86" t="s">
        <v>762</v>
      </c>
      <c r="R86" s="106"/>
      <c r="S86" s="106"/>
      <c r="T86" s="92" t="s">
        <v>1071</v>
      </c>
      <c r="U86" s="92" t="s">
        <v>1072</v>
      </c>
      <c r="V86" s="86" t="s">
        <v>860</v>
      </c>
      <c r="W86" s="92" t="s">
        <v>1073</v>
      </c>
      <c r="X86" s="86" t="s">
        <v>1030</v>
      </c>
      <c r="Y86" s="106"/>
      <c r="AB86" s="70" t="s">
        <v>573</v>
      </c>
      <c r="AC86" s="70" t="s">
        <v>1074</v>
      </c>
      <c r="AZ86" s="79" t="s">
        <v>504</v>
      </c>
      <c r="BA86" s="80" t="s">
        <v>575</v>
      </c>
      <c r="BE86" s="79" t="s">
        <v>1075</v>
      </c>
      <c r="BF86" s="82" t="s">
        <v>386</v>
      </c>
    </row>
    <row r="87" spans="8:58">
      <c r="H87" s="106"/>
      <c r="I87" s="121" t="s">
        <v>1076</v>
      </c>
      <c r="J87" s="86" t="s">
        <v>1077</v>
      </c>
      <c r="K87" s="106"/>
      <c r="L87" s="106"/>
      <c r="M87" s="106"/>
      <c r="N87" s="86" t="s">
        <v>1078</v>
      </c>
      <c r="O87" s="106"/>
      <c r="P87" s="106"/>
      <c r="Q87" s="86" t="s">
        <v>767</v>
      </c>
      <c r="R87" s="106"/>
      <c r="S87" s="106"/>
      <c r="T87" s="92" t="s">
        <v>1079</v>
      </c>
      <c r="U87" s="92" t="s">
        <v>1080</v>
      </c>
      <c r="V87" s="86" t="s">
        <v>865</v>
      </c>
      <c r="W87" s="92" t="s">
        <v>1081</v>
      </c>
      <c r="X87" s="86" t="s">
        <v>1082</v>
      </c>
      <c r="Y87" s="106"/>
      <c r="AB87" s="70" t="s">
        <v>1022</v>
      </c>
      <c r="AC87" s="70" t="s">
        <v>1074</v>
      </c>
      <c r="AZ87" s="79" t="s">
        <v>645</v>
      </c>
      <c r="BA87" s="80" t="s">
        <v>575</v>
      </c>
      <c r="BE87" s="79" t="s">
        <v>998</v>
      </c>
      <c r="BF87" s="82" t="s">
        <v>386</v>
      </c>
    </row>
    <row r="88" spans="8:58">
      <c r="H88" s="106"/>
      <c r="I88" s="121" t="s">
        <v>1083</v>
      </c>
      <c r="J88" s="86" t="s">
        <v>1084</v>
      </c>
      <c r="K88" s="106"/>
      <c r="L88" s="106"/>
      <c r="M88" s="106"/>
      <c r="N88" s="86" t="s">
        <v>1085</v>
      </c>
      <c r="O88" s="106"/>
      <c r="P88" s="106"/>
      <c r="Q88" s="86" t="s">
        <v>772</v>
      </c>
      <c r="R88" s="106"/>
      <c r="S88" s="106"/>
      <c r="T88" s="92" t="s">
        <v>1086</v>
      </c>
      <c r="U88" s="92" t="s">
        <v>1087</v>
      </c>
      <c r="V88" s="86" t="s">
        <v>876</v>
      </c>
      <c r="W88" s="92" t="s">
        <v>1088</v>
      </c>
      <c r="X88" s="86" t="s">
        <v>1089</v>
      </c>
      <c r="Y88" s="106"/>
      <c r="AB88" s="70" t="s">
        <v>1089</v>
      </c>
      <c r="AC88" s="70" t="s">
        <v>1074</v>
      </c>
      <c r="AZ88" s="79" t="s">
        <v>527</v>
      </c>
      <c r="BA88" s="80" t="s">
        <v>575</v>
      </c>
      <c r="BE88" s="79" t="s">
        <v>910</v>
      </c>
      <c r="BF88" s="82" t="s">
        <v>700</v>
      </c>
    </row>
    <row r="89" spans="8:58">
      <c r="H89" s="106"/>
      <c r="I89" s="121" t="s">
        <v>1090</v>
      </c>
      <c r="J89" s="86" t="s">
        <v>1091</v>
      </c>
      <c r="K89" s="106"/>
      <c r="L89" s="106"/>
      <c r="M89" s="106"/>
      <c r="N89" s="86" t="s">
        <v>1092</v>
      </c>
      <c r="O89" s="106"/>
      <c r="P89" s="106"/>
      <c r="Q89" s="86" t="s">
        <v>777</v>
      </c>
      <c r="R89" s="106"/>
      <c r="S89" s="106"/>
      <c r="T89" s="92" t="s">
        <v>1093</v>
      </c>
      <c r="U89" s="92" t="s">
        <v>1094</v>
      </c>
      <c r="V89" s="86" t="s">
        <v>878</v>
      </c>
      <c r="W89" s="92" t="s">
        <v>1095</v>
      </c>
      <c r="X89" s="86" t="s">
        <v>1096</v>
      </c>
      <c r="Y89" s="106"/>
      <c r="AB89" s="70" t="s">
        <v>1097</v>
      </c>
      <c r="AC89" s="70" t="s">
        <v>1074</v>
      </c>
      <c r="AZ89" s="79" t="s">
        <v>550</v>
      </c>
      <c r="BA89" s="80" t="s">
        <v>575</v>
      </c>
      <c r="BE89" s="79" t="s">
        <v>1098</v>
      </c>
      <c r="BF89" s="82" t="s">
        <v>386</v>
      </c>
    </row>
    <row r="90" spans="8:58">
      <c r="H90" s="106"/>
      <c r="I90" s="121" t="s">
        <v>1099</v>
      </c>
      <c r="J90" s="86" t="s">
        <v>1100</v>
      </c>
      <c r="K90" s="106"/>
      <c r="L90" s="106"/>
      <c r="M90" s="106"/>
      <c r="N90" s="86" t="s">
        <v>1101</v>
      </c>
      <c r="O90" s="106"/>
      <c r="P90" s="106"/>
      <c r="Q90" s="86" t="s">
        <v>782</v>
      </c>
      <c r="R90" s="106"/>
      <c r="S90" s="106"/>
      <c r="T90" s="92" t="s">
        <v>1102</v>
      </c>
      <c r="U90" s="92" t="s">
        <v>1103</v>
      </c>
      <c r="V90" s="86" t="s">
        <v>890</v>
      </c>
      <c r="W90" s="92" t="s">
        <v>1104</v>
      </c>
      <c r="X90" s="86" t="s">
        <v>715</v>
      </c>
      <c r="Y90" s="106"/>
      <c r="AB90" s="70" t="s">
        <v>1105</v>
      </c>
      <c r="AC90" s="70" t="s">
        <v>1074</v>
      </c>
      <c r="AZ90" s="79" t="s">
        <v>568</v>
      </c>
      <c r="BA90" s="80" t="s">
        <v>575</v>
      </c>
      <c r="BE90" s="79" t="s">
        <v>1005</v>
      </c>
      <c r="BF90" s="82" t="s">
        <v>386</v>
      </c>
    </row>
    <row r="91" spans="8:58">
      <c r="H91" s="106"/>
      <c r="I91" s="121" t="s">
        <v>1106</v>
      </c>
      <c r="J91" s="86" t="s">
        <v>1107</v>
      </c>
      <c r="K91" s="106"/>
      <c r="L91" s="106"/>
      <c r="M91" s="106"/>
      <c r="N91" s="86" t="s">
        <v>1108</v>
      </c>
      <c r="O91" s="106"/>
      <c r="P91" s="106"/>
      <c r="Q91" s="86" t="s">
        <v>788</v>
      </c>
      <c r="R91" s="106"/>
      <c r="S91" s="106"/>
      <c r="T91" s="92" t="s">
        <v>1109</v>
      </c>
      <c r="U91" s="92" t="s">
        <v>1110</v>
      </c>
      <c r="V91" s="86" t="s">
        <v>894</v>
      </c>
      <c r="W91" s="92" t="s">
        <v>1111</v>
      </c>
      <c r="X91" s="86" t="s">
        <v>886</v>
      </c>
      <c r="Y91" s="106"/>
      <c r="AB91" s="70" t="s">
        <v>1112</v>
      </c>
      <c r="AC91" s="70" t="s">
        <v>1074</v>
      </c>
      <c r="AZ91" s="79" t="s">
        <v>588</v>
      </c>
      <c r="BA91" s="80" t="s">
        <v>575</v>
      </c>
      <c r="BE91" s="79" t="s">
        <v>1113</v>
      </c>
      <c r="BF91" s="82" t="s">
        <v>386</v>
      </c>
    </row>
    <row r="92" spans="8:58">
      <c r="H92" s="106"/>
      <c r="I92" s="121" t="s">
        <v>1114</v>
      </c>
      <c r="J92" s="86" t="s">
        <v>1115</v>
      </c>
      <c r="K92" s="106"/>
      <c r="L92" s="106"/>
      <c r="M92" s="106"/>
      <c r="N92" s="86" t="s">
        <v>1116</v>
      </c>
      <c r="O92" s="106"/>
      <c r="P92" s="106"/>
      <c r="Q92" s="86" t="s">
        <v>793</v>
      </c>
      <c r="R92" s="106"/>
      <c r="S92" s="106"/>
      <c r="T92" s="92" t="s">
        <v>1117</v>
      </c>
      <c r="U92" s="92" t="s">
        <v>1118</v>
      </c>
      <c r="V92" s="86" t="s">
        <v>917</v>
      </c>
      <c r="W92" s="92" t="s">
        <v>1119</v>
      </c>
      <c r="X92" s="86" t="s">
        <v>381</v>
      </c>
      <c r="Y92" s="106"/>
      <c r="AB92" s="70" t="s">
        <v>1120</v>
      </c>
      <c r="AC92" s="70" t="s">
        <v>1074</v>
      </c>
      <c r="AZ92" s="79" t="s">
        <v>695</v>
      </c>
      <c r="BA92" s="80" t="s">
        <v>575</v>
      </c>
      <c r="BE92" s="79" t="s">
        <v>1012</v>
      </c>
      <c r="BF92" s="82" t="s">
        <v>386</v>
      </c>
    </row>
    <row r="93" spans="8:58">
      <c r="H93" s="106"/>
      <c r="I93" s="121" t="s">
        <v>1121</v>
      </c>
      <c r="J93" s="86" t="s">
        <v>1122</v>
      </c>
      <c r="K93" s="106"/>
      <c r="L93" s="106"/>
      <c r="M93" s="106"/>
      <c r="N93" s="86" t="s">
        <v>1123</v>
      </c>
      <c r="O93" s="106"/>
      <c r="P93" s="106"/>
      <c r="Q93" s="86" t="s">
        <v>798</v>
      </c>
      <c r="R93" s="106"/>
      <c r="S93" s="106"/>
      <c r="T93" s="92" t="s">
        <v>1124</v>
      </c>
      <c r="U93" s="92" t="s">
        <v>1125</v>
      </c>
      <c r="V93" s="86" t="s">
        <v>923</v>
      </c>
      <c r="W93" s="92" t="s">
        <v>1126</v>
      </c>
      <c r="X93" s="86" t="s">
        <v>898</v>
      </c>
      <c r="Y93" s="106"/>
      <c r="AB93" s="70" t="s">
        <v>1127</v>
      </c>
      <c r="AC93" s="70" t="s">
        <v>1128</v>
      </c>
      <c r="AZ93" s="79" t="s">
        <v>705</v>
      </c>
      <c r="BA93" s="80" t="s">
        <v>706</v>
      </c>
      <c r="BE93" s="79" t="s">
        <v>918</v>
      </c>
      <c r="BF93" s="82" t="s">
        <v>700</v>
      </c>
    </row>
    <row r="94" spans="8:58">
      <c r="H94" s="106"/>
      <c r="I94" s="121" t="s">
        <v>1129</v>
      </c>
      <c r="J94" s="86" t="s">
        <v>1130</v>
      </c>
      <c r="K94" s="106"/>
      <c r="L94" s="106"/>
      <c r="M94" s="106"/>
      <c r="N94" s="86" t="s">
        <v>456</v>
      </c>
      <c r="O94" s="106"/>
      <c r="P94" s="106"/>
      <c r="Q94" s="86" t="s">
        <v>801</v>
      </c>
      <c r="R94" s="106"/>
      <c r="S94" s="106"/>
      <c r="T94" s="92" t="s">
        <v>1131</v>
      </c>
      <c r="U94" s="92" t="s">
        <v>1132</v>
      </c>
      <c r="V94" s="86" t="s">
        <v>937</v>
      </c>
      <c r="W94" s="92" t="s">
        <v>1133</v>
      </c>
      <c r="X94" s="86" t="s">
        <v>1134</v>
      </c>
      <c r="Y94" s="106"/>
      <c r="AB94" s="70" t="s">
        <v>1135</v>
      </c>
      <c r="AC94" s="70" t="s">
        <v>1128</v>
      </c>
      <c r="AZ94" s="79" t="s">
        <v>715</v>
      </c>
      <c r="BA94" s="80" t="s">
        <v>706</v>
      </c>
      <c r="BE94" s="79" t="s">
        <v>891</v>
      </c>
      <c r="BF94" s="82" t="s">
        <v>386</v>
      </c>
    </row>
    <row r="95" spans="8:58">
      <c r="H95" s="106"/>
      <c r="I95" s="121" t="s">
        <v>1136</v>
      </c>
      <c r="J95" s="86" t="s">
        <v>1137</v>
      </c>
      <c r="K95" s="106"/>
      <c r="L95" s="106"/>
      <c r="M95" s="106"/>
      <c r="N95" s="86" t="s">
        <v>1138</v>
      </c>
      <c r="O95" s="106"/>
      <c r="P95" s="106"/>
      <c r="Q95" s="86" t="s">
        <v>806</v>
      </c>
      <c r="R95" s="106"/>
      <c r="S95" s="106"/>
      <c r="T95" s="92" t="s">
        <v>1139</v>
      </c>
      <c r="U95" s="92" t="s">
        <v>1140</v>
      </c>
      <c r="V95" s="86" t="s">
        <v>944</v>
      </c>
      <c r="W95" s="92" t="s">
        <v>1141</v>
      </c>
      <c r="X95" s="86" t="s">
        <v>985</v>
      </c>
      <c r="Y95" s="106"/>
      <c r="AB95" s="70" t="s">
        <v>1142</v>
      </c>
      <c r="AC95" s="70" t="s">
        <v>1128</v>
      </c>
      <c r="AZ95" s="79" t="s">
        <v>724</v>
      </c>
      <c r="BA95" s="80" t="s">
        <v>706</v>
      </c>
      <c r="BE95" s="79" t="s">
        <v>1143</v>
      </c>
      <c r="BF95" s="82" t="s">
        <v>386</v>
      </c>
    </row>
    <row r="96" spans="8:58">
      <c r="H96" s="106"/>
      <c r="I96" s="121" t="s">
        <v>1144</v>
      </c>
      <c r="J96" s="86" t="s">
        <v>1145</v>
      </c>
      <c r="K96" s="106"/>
      <c r="L96" s="106"/>
      <c r="M96" s="106"/>
      <c r="N96" s="86" t="s">
        <v>1146</v>
      </c>
      <c r="O96" s="106"/>
      <c r="P96" s="106"/>
      <c r="Q96" s="86" t="s">
        <v>811</v>
      </c>
      <c r="R96" s="106"/>
      <c r="S96" s="106"/>
      <c r="T96" s="92" t="s">
        <v>1147</v>
      </c>
      <c r="U96" s="92" t="s">
        <v>1148</v>
      </c>
      <c r="V96" s="86" t="s">
        <v>1067</v>
      </c>
      <c r="W96" s="92" t="s">
        <v>1149</v>
      </c>
      <c r="X96" s="86" t="s">
        <v>1127</v>
      </c>
      <c r="Y96" s="106"/>
      <c r="AB96" s="70" t="s">
        <v>1150</v>
      </c>
      <c r="AC96" s="70" t="s">
        <v>1128</v>
      </c>
      <c r="AZ96" s="79" t="s">
        <v>733</v>
      </c>
      <c r="BA96" s="80" t="s">
        <v>706</v>
      </c>
      <c r="BE96" s="79" t="s">
        <v>1151</v>
      </c>
      <c r="BF96" s="82" t="s">
        <v>386</v>
      </c>
    </row>
    <row r="97" spans="8:58">
      <c r="H97" s="106"/>
      <c r="I97" s="121" t="s">
        <v>1152</v>
      </c>
      <c r="J97" s="86" t="s">
        <v>1153</v>
      </c>
      <c r="K97" s="106"/>
      <c r="L97" s="106"/>
      <c r="M97" s="106"/>
      <c r="N97" s="86" t="s">
        <v>1154</v>
      </c>
      <c r="O97" s="106"/>
      <c r="P97" s="106"/>
      <c r="Q97" s="86" t="s">
        <v>814</v>
      </c>
      <c r="R97" s="106"/>
      <c r="S97" s="106"/>
      <c r="T97" s="92" t="s">
        <v>1155</v>
      </c>
      <c r="U97" s="92" t="s">
        <v>1156</v>
      </c>
      <c r="V97" s="86" t="s">
        <v>1075</v>
      </c>
      <c r="W97" s="92" t="s">
        <v>1157</v>
      </c>
      <c r="X97" s="86" t="s">
        <v>915</v>
      </c>
      <c r="Y97" s="106"/>
      <c r="AB97" s="70" t="s">
        <v>1158</v>
      </c>
      <c r="AC97" s="70" t="s">
        <v>1128</v>
      </c>
      <c r="AZ97" s="79" t="s">
        <v>741</v>
      </c>
      <c r="BA97" s="80" t="s">
        <v>706</v>
      </c>
      <c r="BE97" s="79" t="s">
        <v>1020</v>
      </c>
      <c r="BF97" s="82" t="s">
        <v>386</v>
      </c>
    </row>
    <row r="98" spans="8:58">
      <c r="H98" s="106"/>
      <c r="I98" s="121" t="s">
        <v>1159</v>
      </c>
      <c r="J98" s="86" t="s">
        <v>1160</v>
      </c>
      <c r="K98" s="106"/>
      <c r="L98" s="106"/>
      <c r="M98" s="106"/>
      <c r="N98" s="86" t="s">
        <v>1161</v>
      </c>
      <c r="O98" s="106"/>
      <c r="P98" s="106"/>
      <c r="Q98" s="86" t="s">
        <v>819</v>
      </c>
      <c r="R98" s="106"/>
      <c r="S98" s="106"/>
      <c r="T98" s="92" t="s">
        <v>1162</v>
      </c>
      <c r="U98" s="92" t="s">
        <v>1163</v>
      </c>
      <c r="V98" s="86" t="s">
        <v>1098</v>
      </c>
      <c r="W98" s="92" t="s">
        <v>1164</v>
      </c>
      <c r="X98" s="86" t="s">
        <v>1165</v>
      </c>
      <c r="Y98" s="106"/>
      <c r="AB98" s="70" t="s">
        <v>1166</v>
      </c>
      <c r="AC98" s="70" t="s">
        <v>1128</v>
      </c>
      <c r="AZ98" s="79" t="s">
        <v>748</v>
      </c>
      <c r="BA98" s="80" t="s">
        <v>706</v>
      </c>
      <c r="BE98" s="79" t="s">
        <v>1167</v>
      </c>
      <c r="BF98" s="82" t="s">
        <v>386</v>
      </c>
    </row>
    <row r="99" spans="8:58">
      <c r="H99" s="106"/>
      <c r="I99" s="121" t="s">
        <v>1168</v>
      </c>
      <c r="J99" s="86" t="s">
        <v>1169</v>
      </c>
      <c r="K99" s="106"/>
      <c r="L99" s="106"/>
      <c r="M99" s="106"/>
      <c r="N99" s="86" t="s">
        <v>1170</v>
      </c>
      <c r="O99" s="106"/>
      <c r="P99" s="106"/>
      <c r="Q99" s="86" t="s">
        <v>824</v>
      </c>
      <c r="R99" s="106"/>
      <c r="S99" s="106"/>
      <c r="T99" s="92" t="s">
        <v>1171</v>
      </c>
      <c r="U99" s="92" t="s">
        <v>1172</v>
      </c>
      <c r="V99" s="86" t="s">
        <v>1113</v>
      </c>
      <c r="W99" s="92" t="s">
        <v>1173</v>
      </c>
      <c r="X99" s="86" t="s">
        <v>802</v>
      </c>
      <c r="Y99" s="106"/>
      <c r="AB99" s="70" t="s">
        <v>1174</v>
      </c>
      <c r="AC99" s="70" t="s">
        <v>1128</v>
      </c>
      <c r="AZ99" s="79" t="s">
        <v>752</v>
      </c>
      <c r="BA99" s="80" t="s">
        <v>706</v>
      </c>
      <c r="BE99" s="79" t="s">
        <v>1175</v>
      </c>
      <c r="BF99" s="82" t="s">
        <v>386</v>
      </c>
    </row>
    <row r="100" spans="8:58">
      <c r="H100" s="106"/>
      <c r="I100" s="121" t="s">
        <v>1176</v>
      </c>
      <c r="J100" s="86" t="s">
        <v>1177</v>
      </c>
      <c r="K100" s="106"/>
      <c r="L100" s="106"/>
      <c r="M100" s="106"/>
      <c r="N100" s="86" t="s">
        <v>1178</v>
      </c>
      <c r="O100" s="106"/>
      <c r="P100" s="106"/>
      <c r="Q100" s="86" t="s">
        <v>829</v>
      </c>
      <c r="R100" s="106"/>
      <c r="S100" s="106"/>
      <c r="T100" s="92" t="s">
        <v>1179</v>
      </c>
      <c r="U100" s="92" t="s">
        <v>1180</v>
      </c>
      <c r="V100" s="86" t="s">
        <v>1143</v>
      </c>
      <c r="W100" s="92" t="s">
        <v>1181</v>
      </c>
      <c r="X100" s="86" t="s">
        <v>724</v>
      </c>
      <c r="Y100" s="106"/>
      <c r="AB100" s="70" t="s">
        <v>404</v>
      </c>
      <c r="AC100" s="70" t="s">
        <v>1182</v>
      </c>
      <c r="AZ100" s="79" t="s">
        <v>757</v>
      </c>
      <c r="BA100" s="80" t="s">
        <v>758</v>
      </c>
      <c r="BE100" s="79" t="s">
        <v>1183</v>
      </c>
      <c r="BF100" s="82" t="s">
        <v>386</v>
      </c>
    </row>
    <row r="101" spans="8:58">
      <c r="H101" s="106"/>
      <c r="I101" s="121" t="s">
        <v>1184</v>
      </c>
      <c r="J101" s="86" t="s">
        <v>1185</v>
      </c>
      <c r="K101" s="106"/>
      <c r="L101" s="106"/>
      <c r="M101" s="106"/>
      <c r="N101" s="86" t="s">
        <v>1186</v>
      </c>
      <c r="O101" s="106"/>
      <c r="P101" s="106"/>
      <c r="Q101" s="86" t="s">
        <v>834</v>
      </c>
      <c r="R101" s="106"/>
      <c r="S101" s="106"/>
      <c r="T101" s="92" t="s">
        <v>1187</v>
      </c>
      <c r="U101" s="92" t="s">
        <v>1188</v>
      </c>
      <c r="V101" s="86" t="s">
        <v>1151</v>
      </c>
      <c r="W101" s="92" t="s">
        <v>1189</v>
      </c>
      <c r="X101" s="86" t="s">
        <v>993</v>
      </c>
      <c r="Y101" s="106"/>
      <c r="AB101" s="70" t="s">
        <v>434</v>
      </c>
      <c r="AC101" s="70" t="s">
        <v>1182</v>
      </c>
      <c r="AZ101" s="79" t="s">
        <v>763</v>
      </c>
      <c r="BA101" s="80" t="s">
        <v>758</v>
      </c>
      <c r="BE101" s="79" t="s">
        <v>1028</v>
      </c>
      <c r="BF101" s="82" t="s">
        <v>386</v>
      </c>
    </row>
    <row r="102" spans="8:58">
      <c r="H102" s="106"/>
      <c r="I102" s="121" t="s">
        <v>1190</v>
      </c>
      <c r="J102" s="86" t="s">
        <v>1191</v>
      </c>
      <c r="K102" s="106"/>
      <c r="L102" s="106"/>
      <c r="M102" s="106"/>
      <c r="N102" s="86" t="s">
        <v>1192</v>
      </c>
      <c r="O102" s="106"/>
      <c r="P102" s="106"/>
      <c r="Q102" s="86" t="s">
        <v>839</v>
      </c>
      <c r="R102" s="106"/>
      <c r="S102" s="106"/>
      <c r="T102" s="92" t="s">
        <v>1193</v>
      </c>
      <c r="U102" s="92" t="s">
        <v>1194</v>
      </c>
      <c r="V102" s="86" t="s">
        <v>1167</v>
      </c>
      <c r="W102" s="92" t="s">
        <v>1195</v>
      </c>
      <c r="X102" s="86" t="s">
        <v>807</v>
      </c>
      <c r="Y102" s="106"/>
      <c r="AB102" s="70" t="s">
        <v>466</v>
      </c>
      <c r="AC102" s="70" t="s">
        <v>1182</v>
      </c>
      <c r="AZ102" s="79" t="s">
        <v>768</v>
      </c>
      <c r="BA102" s="80" t="s">
        <v>758</v>
      </c>
      <c r="BE102" s="79" t="s">
        <v>1196</v>
      </c>
      <c r="BF102" s="82" t="s">
        <v>386</v>
      </c>
    </row>
    <row r="103" spans="8:58">
      <c r="H103" s="106"/>
      <c r="I103" s="121" t="s">
        <v>1197</v>
      </c>
      <c r="J103" s="86" t="s">
        <v>1198</v>
      </c>
      <c r="K103" s="106"/>
      <c r="L103" s="106"/>
      <c r="M103" s="106"/>
      <c r="N103" s="86" t="s">
        <v>1199</v>
      </c>
      <c r="O103" s="106"/>
      <c r="P103" s="106"/>
      <c r="Q103" s="86" t="s">
        <v>844</v>
      </c>
      <c r="R103" s="106"/>
      <c r="S103" s="106"/>
      <c r="T103" s="92" t="s">
        <v>1200</v>
      </c>
      <c r="U103" s="92" t="s">
        <v>1201</v>
      </c>
      <c r="V103" s="86" t="s">
        <v>1175</v>
      </c>
      <c r="W103" s="92" t="s">
        <v>1202</v>
      </c>
      <c r="X103" s="86" t="s">
        <v>812</v>
      </c>
      <c r="Y103" s="106"/>
      <c r="AB103" s="70" t="s">
        <v>491</v>
      </c>
      <c r="AC103" s="70" t="s">
        <v>1182</v>
      </c>
      <c r="AZ103" s="79" t="s">
        <v>773</v>
      </c>
      <c r="BA103" s="80" t="s">
        <v>758</v>
      </c>
      <c r="BE103" s="79" t="s">
        <v>1203</v>
      </c>
      <c r="BF103" s="82" t="s">
        <v>386</v>
      </c>
    </row>
    <row r="104" spans="8:58">
      <c r="H104" s="106"/>
      <c r="I104" s="86" t="s">
        <v>1204</v>
      </c>
      <c r="J104" s="86" t="s">
        <v>1205</v>
      </c>
      <c r="K104" s="106"/>
      <c r="L104" s="106"/>
      <c r="M104" s="106"/>
      <c r="N104" s="86" t="s">
        <v>1206</v>
      </c>
      <c r="O104" s="106"/>
      <c r="P104" s="106"/>
      <c r="Q104" s="86" t="s">
        <v>849</v>
      </c>
      <c r="R104" s="106"/>
      <c r="S104" s="106"/>
      <c r="T104" s="92" t="s">
        <v>1207</v>
      </c>
      <c r="U104" s="92" t="s">
        <v>1208</v>
      </c>
      <c r="V104" s="86" t="s">
        <v>1183</v>
      </c>
      <c r="W104" s="92" t="s">
        <v>1209</v>
      </c>
      <c r="X104" s="86" t="s">
        <v>815</v>
      </c>
      <c r="Y104" s="106"/>
      <c r="AB104" s="70" t="s">
        <v>514</v>
      </c>
      <c r="AC104" s="70" t="s">
        <v>1182</v>
      </c>
      <c r="AZ104" s="79" t="s">
        <v>778</v>
      </c>
      <c r="BA104" s="80" t="s">
        <v>758</v>
      </c>
      <c r="BE104" s="79" t="s">
        <v>1210</v>
      </c>
      <c r="BF104" s="82" t="s">
        <v>386</v>
      </c>
    </row>
    <row r="105" spans="8:58">
      <c r="H105" s="106"/>
      <c r="I105" s="86" t="s">
        <v>1211</v>
      </c>
      <c r="J105" s="86" t="s">
        <v>1212</v>
      </c>
      <c r="K105" s="106"/>
      <c r="L105" s="106"/>
      <c r="M105" s="106"/>
      <c r="N105" s="86" t="s">
        <v>1213</v>
      </c>
      <c r="O105" s="106"/>
      <c r="P105" s="106"/>
      <c r="Q105" s="86" t="s">
        <v>853</v>
      </c>
      <c r="R105" s="106"/>
      <c r="S105" s="106"/>
      <c r="T105" s="92" t="s">
        <v>1214</v>
      </c>
      <c r="U105" s="92" t="s">
        <v>1215</v>
      </c>
      <c r="V105" s="86" t="s">
        <v>1196</v>
      </c>
      <c r="W105" s="99" t="s">
        <v>1216</v>
      </c>
      <c r="X105" s="86" t="s">
        <v>820</v>
      </c>
      <c r="Y105" s="106"/>
      <c r="AB105" s="70" t="s">
        <v>534</v>
      </c>
      <c r="AC105" s="70" t="s">
        <v>1182</v>
      </c>
      <c r="AZ105" s="79" t="s">
        <v>783</v>
      </c>
      <c r="BA105" s="80" t="s">
        <v>758</v>
      </c>
      <c r="BE105" s="79" t="s">
        <v>896</v>
      </c>
      <c r="BF105" s="82" t="s">
        <v>386</v>
      </c>
    </row>
    <row r="106" spans="8:58">
      <c r="H106" s="106"/>
      <c r="I106" s="86" t="s">
        <v>1217</v>
      </c>
      <c r="J106" s="86" t="s">
        <v>1218</v>
      </c>
      <c r="K106" s="106"/>
      <c r="L106" s="106"/>
      <c r="M106" s="106"/>
      <c r="N106" s="87" t="s">
        <v>1219</v>
      </c>
      <c r="O106" s="106"/>
      <c r="P106" s="106"/>
      <c r="Q106" s="86" t="s">
        <v>858</v>
      </c>
      <c r="R106" s="106"/>
      <c r="S106" s="106"/>
      <c r="T106" s="92" t="s">
        <v>1220</v>
      </c>
      <c r="U106" s="92" t="s">
        <v>1221</v>
      </c>
      <c r="V106" s="86" t="s">
        <v>1203</v>
      </c>
      <c r="W106" s="106"/>
      <c r="X106" s="86" t="s">
        <v>825</v>
      </c>
      <c r="Y106" s="106"/>
      <c r="AB106" s="70" t="s">
        <v>555</v>
      </c>
      <c r="AC106" s="70" t="s">
        <v>1182</v>
      </c>
      <c r="AZ106" s="79" t="s">
        <v>789</v>
      </c>
      <c r="BA106" s="80" t="s">
        <v>758</v>
      </c>
      <c r="BE106" s="79" t="s">
        <v>1222</v>
      </c>
      <c r="BF106" s="82" t="s">
        <v>386</v>
      </c>
    </row>
    <row r="107" spans="8:58">
      <c r="H107" s="106"/>
      <c r="I107" s="86" t="s">
        <v>1223</v>
      </c>
      <c r="J107" s="86" t="s">
        <v>1224</v>
      </c>
      <c r="K107" s="106"/>
      <c r="L107" s="106"/>
      <c r="M107" s="106"/>
      <c r="N107" s="106"/>
      <c r="O107" s="106"/>
      <c r="P107" s="106"/>
      <c r="Q107" s="86" t="s">
        <v>863</v>
      </c>
      <c r="R107" s="106"/>
      <c r="S107" s="106"/>
      <c r="T107" s="92" t="s">
        <v>1225</v>
      </c>
      <c r="U107" s="92" t="s">
        <v>1226</v>
      </c>
      <c r="V107" s="86" t="s">
        <v>1210</v>
      </c>
      <c r="W107" s="106"/>
      <c r="X107" s="86" t="s">
        <v>889</v>
      </c>
      <c r="Y107" s="106"/>
      <c r="AB107" s="70" t="s">
        <v>574</v>
      </c>
      <c r="AC107" s="70" t="s">
        <v>1182</v>
      </c>
      <c r="AZ107" s="79" t="s">
        <v>794</v>
      </c>
      <c r="BA107" s="80" t="s">
        <v>758</v>
      </c>
      <c r="BE107" s="79" t="s">
        <v>902</v>
      </c>
      <c r="BF107" s="82" t="s">
        <v>386</v>
      </c>
    </row>
    <row r="108" spans="8:58">
      <c r="H108" s="106"/>
      <c r="I108" s="86" t="s">
        <v>1227</v>
      </c>
      <c r="J108" s="87" t="s">
        <v>1228</v>
      </c>
      <c r="K108" s="106"/>
      <c r="L108" s="106"/>
      <c r="M108" s="106"/>
      <c r="N108" s="106"/>
      <c r="O108" s="106"/>
      <c r="P108" s="106"/>
      <c r="Q108" s="87" t="s">
        <v>868</v>
      </c>
      <c r="R108" s="106"/>
      <c r="S108" s="106"/>
      <c r="T108" s="92" t="s">
        <v>1229</v>
      </c>
      <c r="U108" s="92" t="s">
        <v>1230</v>
      </c>
      <c r="V108" s="86" t="s">
        <v>1222</v>
      </c>
      <c r="W108" s="106"/>
      <c r="X108" s="86" t="s">
        <v>830</v>
      </c>
      <c r="Y108" s="106"/>
      <c r="AB108" s="70" t="s">
        <v>592</v>
      </c>
      <c r="AC108" s="70" t="s">
        <v>1182</v>
      </c>
      <c r="AZ108" s="79" t="s">
        <v>799</v>
      </c>
      <c r="BA108" s="80" t="s">
        <v>758</v>
      </c>
      <c r="BE108" s="79" t="s">
        <v>1231</v>
      </c>
      <c r="BF108" s="82" t="s">
        <v>386</v>
      </c>
    </row>
    <row r="109" spans="8:58">
      <c r="H109" s="106"/>
      <c r="I109" s="86" t="s">
        <v>1232</v>
      </c>
      <c r="J109" s="106"/>
      <c r="K109" s="106"/>
      <c r="L109" s="106"/>
      <c r="M109" s="106"/>
      <c r="N109" s="106"/>
      <c r="O109" s="106"/>
      <c r="P109" s="106"/>
      <c r="Q109" s="106"/>
      <c r="R109" s="106"/>
      <c r="S109" s="106"/>
      <c r="T109" s="92" t="s">
        <v>1233</v>
      </c>
      <c r="U109" s="92" t="s">
        <v>1234</v>
      </c>
      <c r="V109" s="86" t="s">
        <v>1231</v>
      </c>
      <c r="W109" s="106"/>
      <c r="X109" s="86" t="s">
        <v>835</v>
      </c>
      <c r="Y109" s="106"/>
      <c r="AB109" s="70" t="s">
        <v>608</v>
      </c>
      <c r="AC109" s="70" t="s">
        <v>1182</v>
      </c>
      <c r="AZ109" s="79" t="s">
        <v>802</v>
      </c>
      <c r="BA109" s="80" t="s">
        <v>758</v>
      </c>
      <c r="BE109" s="79" t="s">
        <v>1235</v>
      </c>
      <c r="BF109" s="82" t="s">
        <v>386</v>
      </c>
    </row>
    <row r="110" spans="8:58">
      <c r="H110" s="106"/>
      <c r="I110" s="86" t="s">
        <v>1236</v>
      </c>
      <c r="J110" s="106"/>
      <c r="K110" s="106"/>
      <c r="L110" s="106"/>
      <c r="M110" s="106"/>
      <c r="N110" s="106"/>
      <c r="O110" s="106"/>
      <c r="P110" s="106"/>
      <c r="Q110" s="106"/>
      <c r="R110" s="106"/>
      <c r="S110" s="106"/>
      <c r="T110" s="92" t="s">
        <v>1237</v>
      </c>
      <c r="U110" s="92" t="s">
        <v>1238</v>
      </c>
      <c r="V110" s="86" t="s">
        <v>1235</v>
      </c>
      <c r="W110" s="106"/>
      <c r="X110" s="86" t="s">
        <v>436</v>
      </c>
      <c r="Y110" s="106"/>
      <c r="AB110" s="70" t="s">
        <v>622</v>
      </c>
      <c r="AC110" s="70" t="s">
        <v>1182</v>
      </c>
      <c r="AZ110" s="79" t="s">
        <v>807</v>
      </c>
      <c r="BA110" s="80" t="s">
        <v>758</v>
      </c>
      <c r="BE110" s="79" t="s">
        <v>895</v>
      </c>
      <c r="BF110" s="82" t="s">
        <v>700</v>
      </c>
    </row>
    <row r="111" spans="8:58">
      <c r="H111" s="106"/>
      <c r="I111" s="86" t="s">
        <v>1239</v>
      </c>
      <c r="J111" s="106"/>
      <c r="K111" s="106"/>
      <c r="L111" s="106"/>
      <c r="M111" s="106"/>
      <c r="N111" s="106"/>
      <c r="O111" s="106"/>
      <c r="P111" s="106"/>
      <c r="Q111" s="106"/>
      <c r="R111" s="106"/>
      <c r="S111" s="106"/>
      <c r="T111" s="92" t="s">
        <v>1240</v>
      </c>
      <c r="U111" s="92" t="s">
        <v>1241</v>
      </c>
      <c r="V111" s="86" t="s">
        <v>1242</v>
      </c>
      <c r="W111" s="106"/>
      <c r="X111" s="86" t="s">
        <v>840</v>
      </c>
      <c r="Y111" s="106"/>
      <c r="AB111" s="70" t="s">
        <v>633</v>
      </c>
      <c r="AC111" s="70" t="s">
        <v>1182</v>
      </c>
      <c r="AZ111" s="79" t="s">
        <v>812</v>
      </c>
      <c r="BA111" s="80" t="s">
        <v>758</v>
      </c>
      <c r="BE111" s="79" t="s">
        <v>1242</v>
      </c>
      <c r="BF111" s="82" t="s">
        <v>386</v>
      </c>
    </row>
    <row r="112" spans="8:58">
      <c r="H112" s="106"/>
      <c r="I112" s="86" t="s">
        <v>1243</v>
      </c>
      <c r="J112" s="106"/>
      <c r="K112" s="106"/>
      <c r="L112" s="106"/>
      <c r="M112" s="106"/>
      <c r="N112" s="106"/>
      <c r="O112" s="106"/>
      <c r="P112" s="106"/>
      <c r="Q112" s="106"/>
      <c r="R112" s="106"/>
      <c r="S112" s="106"/>
      <c r="T112" s="92" t="s">
        <v>1244</v>
      </c>
      <c r="U112" s="92" t="s">
        <v>1245</v>
      </c>
      <c r="V112" s="86" t="s">
        <v>1246</v>
      </c>
      <c r="W112" s="106"/>
      <c r="X112" s="86" t="s">
        <v>904</v>
      </c>
      <c r="Y112" s="106"/>
      <c r="AB112" s="70" t="s">
        <v>644</v>
      </c>
      <c r="AC112" s="70" t="s">
        <v>1182</v>
      </c>
      <c r="AZ112" s="79" t="s">
        <v>815</v>
      </c>
      <c r="BA112" s="80" t="s">
        <v>758</v>
      </c>
      <c r="BE112" s="79" t="s">
        <v>1246</v>
      </c>
      <c r="BF112" s="82" t="s">
        <v>386</v>
      </c>
    </row>
    <row r="113" spans="8:58">
      <c r="H113" s="106"/>
      <c r="I113" s="86" t="s">
        <v>1247</v>
      </c>
      <c r="J113" s="106"/>
      <c r="K113" s="106"/>
      <c r="L113" s="106"/>
      <c r="M113" s="106"/>
      <c r="N113" s="106"/>
      <c r="O113" s="106"/>
      <c r="P113" s="106"/>
      <c r="Q113" s="106"/>
      <c r="R113" s="106"/>
      <c r="S113" s="106"/>
      <c r="T113" s="92" t="s">
        <v>1248</v>
      </c>
      <c r="U113" s="92" t="s">
        <v>1249</v>
      </c>
      <c r="V113" s="86" t="s">
        <v>1250</v>
      </c>
      <c r="W113" s="106"/>
      <c r="X113" s="86" t="s">
        <v>1251</v>
      </c>
      <c r="Y113" s="106"/>
      <c r="AB113" s="70" t="s">
        <v>655</v>
      </c>
      <c r="AC113" s="70" t="s">
        <v>1182</v>
      </c>
      <c r="AZ113" s="79" t="s">
        <v>820</v>
      </c>
      <c r="BA113" s="80" t="s">
        <v>758</v>
      </c>
      <c r="BE113" s="79" t="s">
        <v>924</v>
      </c>
      <c r="BF113" s="82" t="s">
        <v>700</v>
      </c>
    </row>
    <row r="114" spans="8:58">
      <c r="H114" s="106"/>
      <c r="I114" s="86" t="s">
        <v>1252</v>
      </c>
      <c r="J114" s="106"/>
      <c r="K114" s="106"/>
      <c r="L114" s="106"/>
      <c r="M114" s="106"/>
      <c r="N114" s="106"/>
      <c r="O114" s="106"/>
      <c r="P114" s="106"/>
      <c r="Q114" s="106"/>
      <c r="R114" s="106"/>
      <c r="S114" s="106"/>
      <c r="T114" s="92" t="s">
        <v>1253</v>
      </c>
      <c r="U114" s="92" t="s">
        <v>1254</v>
      </c>
      <c r="V114" s="86" t="s">
        <v>1255</v>
      </c>
      <c r="W114" s="106"/>
      <c r="X114" s="86" t="s">
        <v>845</v>
      </c>
      <c r="Y114" s="106"/>
      <c r="AB114" s="70" t="s">
        <v>666</v>
      </c>
      <c r="AC114" s="70" t="s">
        <v>1182</v>
      </c>
      <c r="AZ114" s="79" t="s">
        <v>825</v>
      </c>
      <c r="BA114" s="80" t="s">
        <v>758</v>
      </c>
      <c r="BE114" s="79" t="s">
        <v>1250</v>
      </c>
      <c r="BF114" s="82" t="s">
        <v>386</v>
      </c>
    </row>
    <row r="115" spans="8:58">
      <c r="H115" s="106"/>
      <c r="I115" s="86" t="s">
        <v>1256</v>
      </c>
      <c r="J115" s="106"/>
      <c r="K115" s="106"/>
      <c r="L115" s="106"/>
      <c r="M115" s="106"/>
      <c r="N115" s="106"/>
      <c r="O115" s="106"/>
      <c r="P115" s="106"/>
      <c r="Q115" s="106"/>
      <c r="R115" s="106"/>
      <c r="S115" s="106"/>
      <c r="T115" s="92" t="s">
        <v>1257</v>
      </c>
      <c r="U115" s="92" t="s">
        <v>1258</v>
      </c>
      <c r="V115" s="86" t="s">
        <v>1259</v>
      </c>
      <c r="W115" s="106"/>
      <c r="X115" s="86" t="s">
        <v>733</v>
      </c>
      <c r="Y115" s="106"/>
      <c r="AB115" s="70" t="s">
        <v>676</v>
      </c>
      <c r="AC115" s="70" t="s">
        <v>1182</v>
      </c>
      <c r="AZ115" s="79" t="s">
        <v>830</v>
      </c>
      <c r="BA115" s="80" t="s">
        <v>758</v>
      </c>
      <c r="BE115" s="79" t="s">
        <v>1255</v>
      </c>
      <c r="BF115" s="82" t="s">
        <v>386</v>
      </c>
    </row>
    <row r="116" spans="8:58">
      <c r="H116" s="106"/>
      <c r="I116" s="86" t="s">
        <v>479</v>
      </c>
      <c r="J116" s="106"/>
      <c r="K116" s="106"/>
      <c r="L116" s="106"/>
      <c r="M116" s="106"/>
      <c r="N116" s="106"/>
      <c r="O116" s="106"/>
      <c r="P116" s="106"/>
      <c r="Q116" s="106"/>
      <c r="R116" s="106"/>
      <c r="S116" s="106"/>
      <c r="T116" s="92" t="s">
        <v>1260</v>
      </c>
      <c r="U116" s="92" t="s">
        <v>1261</v>
      </c>
      <c r="V116" s="86" t="s">
        <v>1262</v>
      </c>
      <c r="W116" s="106"/>
      <c r="X116" s="86" t="s">
        <v>741</v>
      </c>
      <c r="Y116" s="106"/>
      <c r="AB116" s="70" t="s">
        <v>685</v>
      </c>
      <c r="AC116" s="70" t="s">
        <v>1182</v>
      </c>
      <c r="AZ116" s="79" t="s">
        <v>835</v>
      </c>
      <c r="BA116" s="80" t="s">
        <v>758</v>
      </c>
      <c r="BE116" s="79" t="s">
        <v>1259</v>
      </c>
      <c r="BF116" s="82" t="s">
        <v>386</v>
      </c>
    </row>
    <row r="117" spans="8:58">
      <c r="H117" s="106"/>
      <c r="I117" s="86" t="s">
        <v>1263</v>
      </c>
      <c r="J117" s="106"/>
      <c r="K117" s="106"/>
      <c r="L117" s="106"/>
      <c r="M117" s="106"/>
      <c r="N117" s="106"/>
      <c r="O117" s="106"/>
      <c r="P117" s="106"/>
      <c r="Q117" s="106"/>
      <c r="R117" s="106"/>
      <c r="S117" s="106"/>
      <c r="T117" s="92" t="s">
        <v>1264</v>
      </c>
      <c r="U117" s="92" t="s">
        <v>1265</v>
      </c>
      <c r="V117" s="86" t="s">
        <v>1266</v>
      </c>
      <c r="W117" s="106"/>
      <c r="X117" s="86" t="s">
        <v>850</v>
      </c>
      <c r="Y117" s="106"/>
      <c r="AB117" s="70" t="s">
        <v>694</v>
      </c>
      <c r="AC117" s="70" t="s">
        <v>1182</v>
      </c>
      <c r="AZ117" s="79" t="s">
        <v>840</v>
      </c>
      <c r="BA117" s="80" t="s">
        <v>758</v>
      </c>
      <c r="BE117" s="79" t="s">
        <v>1035</v>
      </c>
      <c r="BF117" s="82" t="s">
        <v>386</v>
      </c>
    </row>
    <row r="118" spans="8:58">
      <c r="H118" s="106"/>
      <c r="I118" s="86" t="s">
        <v>1267</v>
      </c>
      <c r="J118" s="106"/>
      <c r="K118" s="106"/>
      <c r="L118" s="106"/>
      <c r="M118" s="106"/>
      <c r="N118" s="106"/>
      <c r="O118" s="106"/>
      <c r="P118" s="106"/>
      <c r="Q118" s="106"/>
      <c r="R118" s="106"/>
      <c r="S118" s="106"/>
      <c r="T118" s="92" t="s">
        <v>1268</v>
      </c>
      <c r="U118" s="92" t="s">
        <v>1269</v>
      </c>
      <c r="V118" s="86" t="s">
        <v>1270</v>
      </c>
      <c r="W118" s="106"/>
      <c r="X118" s="86" t="s">
        <v>854</v>
      </c>
      <c r="Y118" s="106"/>
      <c r="AB118" s="70" t="s">
        <v>704</v>
      </c>
      <c r="AC118" s="70" t="s">
        <v>1182</v>
      </c>
      <c r="AZ118" s="79" t="s">
        <v>845</v>
      </c>
      <c r="BA118" s="80" t="s">
        <v>758</v>
      </c>
      <c r="BE118" s="79" t="s">
        <v>1262</v>
      </c>
      <c r="BF118" s="82" t="s">
        <v>386</v>
      </c>
    </row>
    <row r="119" spans="8:58">
      <c r="H119" s="106"/>
      <c r="I119" s="86" t="s">
        <v>1271</v>
      </c>
      <c r="J119" s="106"/>
      <c r="K119" s="106"/>
      <c r="L119" s="106"/>
      <c r="M119" s="106"/>
      <c r="N119" s="106"/>
      <c r="O119" s="106"/>
      <c r="P119" s="106"/>
      <c r="Q119" s="106"/>
      <c r="R119" s="106"/>
      <c r="S119" s="106"/>
      <c r="T119" s="92" t="s">
        <v>1272</v>
      </c>
      <c r="U119" s="92" t="s">
        <v>1273</v>
      </c>
      <c r="V119" s="86" t="s">
        <v>1274</v>
      </c>
      <c r="W119" s="106"/>
      <c r="X119" s="86" t="s">
        <v>859</v>
      </c>
      <c r="Y119" s="106"/>
      <c r="AB119" s="70" t="s">
        <v>714</v>
      </c>
      <c r="AC119" s="70" t="s">
        <v>1182</v>
      </c>
      <c r="AZ119" s="79" t="s">
        <v>850</v>
      </c>
      <c r="BA119" s="80" t="s">
        <v>758</v>
      </c>
      <c r="BE119" s="79" t="s">
        <v>434</v>
      </c>
      <c r="BF119" s="82" t="s">
        <v>386</v>
      </c>
    </row>
    <row r="120" spans="8:58">
      <c r="H120" s="106"/>
      <c r="I120" s="86" t="s">
        <v>1275</v>
      </c>
      <c r="J120" s="106"/>
      <c r="K120" s="106"/>
      <c r="L120" s="106"/>
      <c r="M120" s="106"/>
      <c r="N120" s="106"/>
      <c r="O120" s="106"/>
      <c r="P120" s="106"/>
      <c r="Q120" s="106"/>
      <c r="R120" s="106"/>
      <c r="S120" s="106"/>
      <c r="T120" s="92" t="s">
        <v>1276</v>
      </c>
      <c r="U120" s="92" t="s">
        <v>1277</v>
      </c>
      <c r="V120" s="86" t="s">
        <v>1278</v>
      </c>
      <c r="W120" s="106"/>
      <c r="X120" s="86" t="s">
        <v>864</v>
      </c>
      <c r="Y120" s="106"/>
      <c r="AB120" s="70" t="s">
        <v>723</v>
      </c>
      <c r="AC120" s="70" t="s">
        <v>1182</v>
      </c>
      <c r="AZ120" s="79" t="s">
        <v>854</v>
      </c>
      <c r="BA120" s="80" t="s">
        <v>758</v>
      </c>
      <c r="BE120" s="79" t="s">
        <v>1266</v>
      </c>
      <c r="BF120" s="82" t="s">
        <v>386</v>
      </c>
    </row>
    <row r="121" spans="8:58">
      <c r="H121" s="106"/>
      <c r="I121" s="86" t="s">
        <v>1279</v>
      </c>
      <c r="J121" s="106"/>
      <c r="K121" s="106"/>
      <c r="L121" s="106"/>
      <c r="M121" s="106"/>
      <c r="N121" s="106"/>
      <c r="O121" s="106"/>
      <c r="P121" s="106"/>
      <c r="Q121" s="106"/>
      <c r="R121" s="106"/>
      <c r="S121" s="106"/>
      <c r="T121" s="92" t="s">
        <v>1280</v>
      </c>
      <c r="U121" s="92" t="s">
        <v>1281</v>
      </c>
      <c r="V121" s="86" t="s">
        <v>1282</v>
      </c>
      <c r="W121" s="106"/>
      <c r="X121" s="86" t="s">
        <v>748</v>
      </c>
      <c r="Y121" s="106"/>
      <c r="AB121" s="70" t="s">
        <v>732</v>
      </c>
      <c r="AC121" s="70" t="s">
        <v>1182</v>
      </c>
      <c r="AZ121" s="79" t="s">
        <v>859</v>
      </c>
      <c r="BA121" s="80" t="s">
        <v>758</v>
      </c>
      <c r="BE121" s="79" t="s">
        <v>466</v>
      </c>
      <c r="BF121" s="82" t="s">
        <v>386</v>
      </c>
    </row>
    <row r="122" spans="8:58">
      <c r="H122" s="106"/>
      <c r="I122" s="86" t="s">
        <v>1283</v>
      </c>
      <c r="J122" s="106"/>
      <c r="K122" s="106"/>
      <c r="L122" s="106"/>
      <c r="M122" s="106"/>
      <c r="N122" s="106"/>
      <c r="O122" s="106"/>
      <c r="P122" s="106"/>
      <c r="Q122" s="106"/>
      <c r="R122" s="106"/>
      <c r="S122" s="106"/>
      <c r="T122" s="92" t="s">
        <v>1284</v>
      </c>
      <c r="U122" s="92" t="s">
        <v>1285</v>
      </c>
      <c r="V122" s="86" t="s">
        <v>1286</v>
      </c>
      <c r="W122" s="106"/>
      <c r="X122" s="86" t="s">
        <v>1135</v>
      </c>
      <c r="Y122" s="106"/>
      <c r="AB122" s="70" t="s">
        <v>740</v>
      </c>
      <c r="AC122" s="70" t="s">
        <v>1182</v>
      </c>
      <c r="AZ122" s="79" t="s">
        <v>864</v>
      </c>
      <c r="BA122" s="80" t="s">
        <v>758</v>
      </c>
      <c r="BE122" s="79" t="s">
        <v>1270</v>
      </c>
      <c r="BF122" s="82" t="s">
        <v>386</v>
      </c>
    </row>
    <row r="123" spans="8:58">
      <c r="H123" s="106"/>
      <c r="I123" s="86" t="s">
        <v>1287</v>
      </c>
      <c r="J123" s="106"/>
      <c r="K123" s="106"/>
      <c r="L123" s="106"/>
      <c r="M123" s="106"/>
      <c r="N123" s="106"/>
      <c r="O123" s="106"/>
      <c r="P123" s="106"/>
      <c r="Q123" s="106"/>
      <c r="R123" s="106"/>
      <c r="S123" s="106"/>
      <c r="T123" s="92" t="s">
        <v>1288</v>
      </c>
      <c r="U123" s="92" t="s">
        <v>1289</v>
      </c>
      <c r="V123" s="86" t="s">
        <v>1290</v>
      </c>
      <c r="W123" s="106"/>
      <c r="X123" s="86" t="s">
        <v>1142</v>
      </c>
      <c r="Y123" s="106"/>
      <c r="AB123" s="70" t="s">
        <v>747</v>
      </c>
      <c r="AC123" s="70" t="s">
        <v>1182</v>
      </c>
      <c r="AZ123" s="79" t="s">
        <v>869</v>
      </c>
      <c r="BA123" s="80" t="s">
        <v>758</v>
      </c>
      <c r="BE123" s="79" t="s">
        <v>1042</v>
      </c>
      <c r="BF123" s="82" t="s">
        <v>386</v>
      </c>
    </row>
    <row r="124" spans="8:58">
      <c r="H124" s="106"/>
      <c r="I124" s="86" t="s">
        <v>1291</v>
      </c>
      <c r="J124" s="106"/>
      <c r="K124" s="106"/>
      <c r="L124" s="106"/>
      <c r="M124" s="106"/>
      <c r="N124" s="106"/>
      <c r="O124" s="106"/>
      <c r="P124" s="106"/>
      <c r="Q124" s="106"/>
      <c r="R124" s="106"/>
      <c r="S124" s="106"/>
      <c r="T124" s="92" t="s">
        <v>1292</v>
      </c>
      <c r="U124" s="92" t="s">
        <v>1293</v>
      </c>
      <c r="V124" s="86" t="s">
        <v>1294</v>
      </c>
      <c r="W124" s="106"/>
      <c r="X124" s="86" t="s">
        <v>1000</v>
      </c>
      <c r="Y124" s="106"/>
      <c r="AB124" s="70" t="s">
        <v>984</v>
      </c>
      <c r="AC124" s="70" t="s">
        <v>1295</v>
      </c>
      <c r="AZ124" s="79" t="s">
        <v>873</v>
      </c>
      <c r="BA124" s="80" t="s">
        <v>758</v>
      </c>
      <c r="BE124" s="79" t="s">
        <v>1274</v>
      </c>
      <c r="BF124" s="82" t="s">
        <v>386</v>
      </c>
    </row>
    <row r="125" spans="8:58">
      <c r="H125" s="106"/>
      <c r="I125" s="86" t="s">
        <v>1296</v>
      </c>
      <c r="J125" s="106"/>
      <c r="K125" s="106"/>
      <c r="L125" s="106"/>
      <c r="M125" s="106"/>
      <c r="N125" s="106"/>
      <c r="O125" s="106"/>
      <c r="P125" s="106"/>
      <c r="Q125" s="106"/>
      <c r="R125" s="106"/>
      <c r="S125" s="106"/>
      <c r="T125" s="92" t="s">
        <v>1297</v>
      </c>
      <c r="U125" s="92" t="s">
        <v>1298</v>
      </c>
      <c r="V125" s="86" t="s">
        <v>1299</v>
      </c>
      <c r="W125" s="106"/>
      <c r="X125" s="86" t="s">
        <v>1007</v>
      </c>
      <c r="Y125" s="106"/>
      <c r="AB125" s="70" t="s">
        <v>1006</v>
      </c>
      <c r="AC125" s="70" t="s">
        <v>1295</v>
      </c>
      <c r="AZ125" s="79" t="s">
        <v>875</v>
      </c>
      <c r="BA125" s="80" t="s">
        <v>758</v>
      </c>
      <c r="BE125" s="79" t="s">
        <v>1278</v>
      </c>
      <c r="BF125" s="82" t="s">
        <v>386</v>
      </c>
    </row>
    <row r="126" spans="8:58">
      <c r="H126" s="106"/>
      <c r="I126" s="86" t="s">
        <v>1300</v>
      </c>
      <c r="J126" s="106"/>
      <c r="K126" s="106"/>
      <c r="L126" s="106"/>
      <c r="M126" s="106"/>
      <c r="N126" s="106"/>
      <c r="O126" s="106"/>
      <c r="P126" s="106"/>
      <c r="Q126" s="106"/>
      <c r="R126" s="106"/>
      <c r="S126" s="106"/>
      <c r="T126" s="92" t="s">
        <v>1301</v>
      </c>
      <c r="U126" s="92" t="s">
        <v>1302</v>
      </c>
      <c r="V126" s="86" t="s">
        <v>1303</v>
      </c>
      <c r="W126" s="106"/>
      <c r="X126" s="86" t="s">
        <v>1058</v>
      </c>
      <c r="Y126" s="106"/>
      <c r="AB126" s="70" t="s">
        <v>1036</v>
      </c>
      <c r="AC126" s="70" t="s">
        <v>1295</v>
      </c>
      <c r="AZ126" s="79" t="s">
        <v>877</v>
      </c>
      <c r="BA126" s="80" t="s">
        <v>758</v>
      </c>
      <c r="BE126" s="79" t="s">
        <v>1282</v>
      </c>
      <c r="BF126" s="82" t="s">
        <v>386</v>
      </c>
    </row>
    <row r="127" spans="8:58">
      <c r="H127" s="106"/>
      <c r="I127" s="86" t="s">
        <v>1304</v>
      </c>
      <c r="J127" s="106"/>
      <c r="K127" s="106"/>
      <c r="L127" s="106"/>
      <c r="M127" s="106"/>
      <c r="N127" s="106"/>
      <c r="O127" s="106"/>
      <c r="P127" s="106"/>
      <c r="Q127" s="106"/>
      <c r="R127" s="106"/>
      <c r="S127" s="106"/>
      <c r="T127" s="92" t="s">
        <v>1305</v>
      </c>
      <c r="U127" s="92" t="s">
        <v>1306</v>
      </c>
      <c r="V127" s="86" t="s">
        <v>1307</v>
      </c>
      <c r="W127" s="106"/>
      <c r="X127" s="86" t="s">
        <v>1097</v>
      </c>
      <c r="Y127" s="106"/>
      <c r="AB127" s="70" t="s">
        <v>1073</v>
      </c>
      <c r="AC127" s="70" t="s">
        <v>1295</v>
      </c>
      <c r="AZ127" s="79" t="s">
        <v>1096</v>
      </c>
      <c r="BA127" s="80" t="s">
        <v>1308</v>
      </c>
      <c r="BE127" s="79" t="s">
        <v>1286</v>
      </c>
      <c r="BF127" s="82" t="s">
        <v>386</v>
      </c>
    </row>
    <row r="128" spans="8:58">
      <c r="H128" s="106"/>
      <c r="I128" s="86" t="s">
        <v>1309</v>
      </c>
      <c r="J128" s="106"/>
      <c r="K128" s="106"/>
      <c r="L128" s="106"/>
      <c r="M128" s="106"/>
      <c r="N128" s="106"/>
      <c r="O128" s="106"/>
      <c r="P128" s="106"/>
      <c r="Q128" s="106"/>
      <c r="R128" s="106"/>
      <c r="S128" s="106"/>
      <c r="T128" s="92" t="s">
        <v>1310</v>
      </c>
      <c r="U128" s="92" t="s">
        <v>1311</v>
      </c>
      <c r="V128" s="86" t="s">
        <v>1312</v>
      </c>
      <c r="W128" s="106"/>
      <c r="X128" s="86" t="s">
        <v>1105</v>
      </c>
      <c r="Y128" s="106"/>
      <c r="AB128" s="70" t="s">
        <v>1157</v>
      </c>
      <c r="AC128" s="70" t="s">
        <v>1295</v>
      </c>
      <c r="AZ128" s="79" t="s">
        <v>1165</v>
      </c>
      <c r="BA128" s="80" t="s">
        <v>1308</v>
      </c>
      <c r="BE128" s="79" t="s">
        <v>1290</v>
      </c>
      <c r="BF128" s="82" t="s">
        <v>386</v>
      </c>
    </row>
    <row r="129" spans="8:58">
      <c r="H129" s="106"/>
      <c r="I129" s="86" t="s">
        <v>1313</v>
      </c>
      <c r="J129" s="106"/>
      <c r="K129" s="106"/>
      <c r="L129" s="106"/>
      <c r="M129" s="106"/>
      <c r="N129" s="106"/>
      <c r="O129" s="106"/>
      <c r="P129" s="106"/>
      <c r="Q129" s="106"/>
      <c r="R129" s="106"/>
      <c r="S129" s="106"/>
      <c r="T129" s="92" t="s">
        <v>1314</v>
      </c>
      <c r="U129" s="92" t="s">
        <v>1315</v>
      </c>
      <c r="V129" s="86" t="s">
        <v>1316</v>
      </c>
      <c r="W129" s="106"/>
      <c r="X129" s="86" t="s">
        <v>1150</v>
      </c>
      <c r="Y129" s="106"/>
      <c r="AB129" s="70" t="s">
        <v>1189</v>
      </c>
      <c r="AC129" s="70" t="s">
        <v>1295</v>
      </c>
      <c r="AZ129" s="79" t="s">
        <v>1317</v>
      </c>
      <c r="BA129" s="80" t="s">
        <v>1308</v>
      </c>
      <c r="BE129" s="79" t="s">
        <v>1294</v>
      </c>
      <c r="BF129" s="82" t="s">
        <v>386</v>
      </c>
    </row>
    <row r="130" spans="8:58">
      <c r="H130" s="106"/>
      <c r="I130" s="86" t="s">
        <v>1318</v>
      </c>
      <c r="J130" s="106"/>
      <c r="K130" s="106"/>
      <c r="L130" s="106"/>
      <c r="M130" s="106"/>
      <c r="N130" s="106"/>
      <c r="O130" s="106"/>
      <c r="P130" s="106"/>
      <c r="Q130" s="106"/>
      <c r="R130" s="106"/>
      <c r="S130" s="106"/>
      <c r="T130" s="92" t="s">
        <v>1319</v>
      </c>
      <c r="U130" s="92" t="s">
        <v>510</v>
      </c>
      <c r="V130" s="86" t="s">
        <v>1320</v>
      </c>
      <c r="W130" s="106"/>
      <c r="X130" s="86" t="s">
        <v>1158</v>
      </c>
      <c r="Y130" s="106"/>
      <c r="AB130" s="70" t="s">
        <v>892</v>
      </c>
      <c r="AC130" s="70" t="s">
        <v>1321</v>
      </c>
      <c r="AZ130" s="79" t="s">
        <v>433</v>
      </c>
      <c r="BA130" s="80" t="s">
        <v>879</v>
      </c>
      <c r="BE130" s="79" t="s">
        <v>1049</v>
      </c>
      <c r="BF130" s="82" t="s">
        <v>386</v>
      </c>
    </row>
    <row r="131" spans="8:58">
      <c r="H131" s="106"/>
      <c r="I131" s="86" t="s">
        <v>1322</v>
      </c>
      <c r="J131" s="106"/>
      <c r="K131" s="106"/>
      <c r="L131" s="106"/>
      <c r="M131" s="106"/>
      <c r="N131" s="106"/>
      <c r="O131" s="106"/>
      <c r="P131" s="106"/>
      <c r="Q131" s="106"/>
      <c r="R131" s="106"/>
      <c r="S131" s="106"/>
      <c r="T131" s="92" t="s">
        <v>1323</v>
      </c>
      <c r="U131" s="92" t="s">
        <v>1324</v>
      </c>
      <c r="V131" s="86" t="s">
        <v>1325</v>
      </c>
      <c r="W131" s="106"/>
      <c r="X131" s="86" t="s">
        <v>1166</v>
      </c>
      <c r="Y131" s="106"/>
      <c r="AB131" s="70" t="s">
        <v>897</v>
      </c>
      <c r="AC131" s="70" t="s">
        <v>1321</v>
      </c>
      <c r="AZ131" s="79" t="s">
        <v>882</v>
      </c>
      <c r="BA131" s="80" t="s">
        <v>879</v>
      </c>
      <c r="BE131" s="79" t="s">
        <v>1299</v>
      </c>
      <c r="BF131" s="82" t="s">
        <v>386</v>
      </c>
    </row>
    <row r="132" spans="8:58">
      <c r="H132" s="106"/>
      <c r="I132" s="86" t="s">
        <v>1326</v>
      </c>
      <c r="J132" s="106"/>
      <c r="K132" s="106"/>
      <c r="L132" s="106"/>
      <c r="M132" s="106"/>
      <c r="N132" s="106"/>
      <c r="O132" s="106"/>
      <c r="P132" s="106"/>
      <c r="Q132" s="106"/>
      <c r="R132" s="106"/>
      <c r="S132" s="106"/>
      <c r="T132" s="92" t="s">
        <v>1327</v>
      </c>
      <c r="U132" s="92" t="s">
        <v>1328</v>
      </c>
      <c r="V132" s="86" t="s">
        <v>1329</v>
      </c>
      <c r="W132" s="106"/>
      <c r="X132" s="86" t="s">
        <v>869</v>
      </c>
      <c r="Y132" s="106"/>
      <c r="AB132" s="70" t="s">
        <v>914</v>
      </c>
      <c r="AC132" s="70" t="s">
        <v>1321</v>
      </c>
      <c r="AZ132" s="79" t="s">
        <v>884</v>
      </c>
      <c r="BA132" s="80" t="s">
        <v>879</v>
      </c>
      <c r="BE132" s="79" t="s">
        <v>1303</v>
      </c>
      <c r="BF132" s="82" t="s">
        <v>386</v>
      </c>
    </row>
    <row r="133" spans="8:58">
      <c r="H133" s="106"/>
      <c r="I133" s="86" t="s">
        <v>1330</v>
      </c>
      <c r="J133" s="106"/>
      <c r="K133" s="106"/>
      <c r="L133" s="106"/>
      <c r="M133" s="106"/>
      <c r="N133" s="106"/>
      <c r="O133" s="106"/>
      <c r="P133" s="106"/>
      <c r="Q133" s="106"/>
      <c r="R133" s="106"/>
      <c r="S133" s="106"/>
      <c r="T133" s="92" t="s">
        <v>1331</v>
      </c>
      <c r="U133" s="92" t="s">
        <v>1332</v>
      </c>
      <c r="V133" s="86" t="s">
        <v>1333</v>
      </c>
      <c r="W133" s="106"/>
      <c r="X133" s="86" t="s">
        <v>693</v>
      </c>
      <c r="Y133" s="106"/>
      <c r="AB133" s="70" t="s">
        <v>922</v>
      </c>
      <c r="AC133" s="70" t="s">
        <v>1321</v>
      </c>
      <c r="AZ133" s="79" t="s">
        <v>422</v>
      </c>
      <c r="BA133" s="80" t="s">
        <v>1334</v>
      </c>
      <c r="BE133" s="79" t="s">
        <v>1056</v>
      </c>
      <c r="BF133" s="82" t="s">
        <v>386</v>
      </c>
    </row>
    <row r="134" spans="8:58">
      <c r="H134" s="106"/>
      <c r="I134" s="86" t="s">
        <v>1335</v>
      </c>
      <c r="J134" s="106"/>
      <c r="K134" s="106"/>
      <c r="L134" s="106"/>
      <c r="M134" s="106"/>
      <c r="N134" s="106"/>
      <c r="O134" s="106"/>
      <c r="P134" s="106"/>
      <c r="Q134" s="106"/>
      <c r="R134" s="106"/>
      <c r="S134" s="106"/>
      <c r="T134" s="92" t="s">
        <v>1336</v>
      </c>
      <c r="U134" s="92" t="s">
        <v>1337</v>
      </c>
      <c r="V134" s="86" t="s">
        <v>1338</v>
      </c>
      <c r="W134" s="106"/>
      <c r="X134" s="86" t="s">
        <v>873</v>
      </c>
      <c r="Y134" s="106"/>
      <c r="AB134" s="70" t="s">
        <v>942</v>
      </c>
      <c r="AC134" s="70" t="s">
        <v>1321</v>
      </c>
      <c r="AZ134" s="79" t="s">
        <v>454</v>
      </c>
      <c r="BA134" s="80" t="s">
        <v>1334</v>
      </c>
      <c r="BE134" s="79" t="s">
        <v>1307</v>
      </c>
      <c r="BF134" s="82" t="s">
        <v>386</v>
      </c>
    </row>
    <row r="135" spans="8:58">
      <c r="H135" s="106"/>
      <c r="I135" s="86" t="s">
        <v>1339</v>
      </c>
      <c r="J135" s="106"/>
      <c r="K135" s="106"/>
      <c r="L135" s="106"/>
      <c r="M135" s="106"/>
      <c r="N135" s="106"/>
      <c r="O135" s="106"/>
      <c r="P135" s="106"/>
      <c r="Q135" s="106"/>
      <c r="R135" s="106"/>
      <c r="S135" s="106"/>
      <c r="T135" s="92" t="s">
        <v>1340</v>
      </c>
      <c r="U135" s="92" t="s">
        <v>1341</v>
      </c>
      <c r="V135" s="86" t="s">
        <v>1342</v>
      </c>
      <c r="W135" s="106"/>
      <c r="X135" s="86" t="s">
        <v>1112</v>
      </c>
      <c r="Y135" s="106"/>
      <c r="AB135" s="70" t="s">
        <v>964</v>
      </c>
      <c r="AC135" s="70" t="s">
        <v>1321</v>
      </c>
      <c r="AZ135" s="79" t="s">
        <v>549</v>
      </c>
      <c r="BA135" s="80" t="s">
        <v>1334</v>
      </c>
      <c r="BE135" s="79" t="s">
        <v>1312</v>
      </c>
      <c r="BF135" s="82" t="s">
        <v>386</v>
      </c>
    </row>
    <row r="136" spans="8:58">
      <c r="H136" s="106"/>
      <c r="I136" s="86" t="s">
        <v>1343</v>
      </c>
      <c r="J136" s="106"/>
      <c r="K136" s="106"/>
      <c r="L136" s="106"/>
      <c r="M136" s="106"/>
      <c r="N136" s="106"/>
      <c r="O136" s="106"/>
      <c r="P136" s="106"/>
      <c r="Q136" s="106"/>
      <c r="R136" s="106"/>
      <c r="S136" s="106"/>
      <c r="T136" s="92" t="s">
        <v>1344</v>
      </c>
      <c r="U136" s="92" t="s">
        <v>1345</v>
      </c>
      <c r="V136" s="86" t="s">
        <v>1346</v>
      </c>
      <c r="W136" s="106"/>
      <c r="X136" s="86" t="s">
        <v>875</v>
      </c>
      <c r="Y136" s="106"/>
      <c r="AB136" s="70" t="s">
        <v>970</v>
      </c>
      <c r="AC136" s="70" t="s">
        <v>1321</v>
      </c>
      <c r="AZ136" s="79" t="s">
        <v>587</v>
      </c>
      <c r="BA136" s="80" t="s">
        <v>1334</v>
      </c>
      <c r="BE136" s="79" t="s">
        <v>1316</v>
      </c>
      <c r="BF136" s="82" t="s">
        <v>386</v>
      </c>
    </row>
    <row r="137" spans="8:58">
      <c r="H137" s="106"/>
      <c r="I137" s="86" t="s">
        <v>1347</v>
      </c>
      <c r="J137" s="106"/>
      <c r="K137" s="106"/>
      <c r="L137" s="106"/>
      <c r="M137" s="106"/>
      <c r="N137" s="106"/>
      <c r="O137" s="106"/>
      <c r="P137" s="106"/>
      <c r="Q137" s="106"/>
      <c r="R137" s="106"/>
      <c r="S137" s="106"/>
      <c r="T137" s="92" t="s">
        <v>1348</v>
      </c>
      <c r="U137" s="92" t="s">
        <v>1349</v>
      </c>
      <c r="V137" s="86" t="s">
        <v>1350</v>
      </c>
      <c r="W137" s="106"/>
      <c r="X137" s="86" t="s">
        <v>965</v>
      </c>
      <c r="Y137" s="106"/>
      <c r="AB137" s="70" t="s">
        <v>977</v>
      </c>
      <c r="AC137" s="70" t="s">
        <v>1321</v>
      </c>
      <c r="AZ137" s="79" t="s">
        <v>886</v>
      </c>
      <c r="BA137" s="80" t="s">
        <v>887</v>
      </c>
      <c r="BE137" s="79" t="s">
        <v>942</v>
      </c>
      <c r="BF137" s="82" t="s">
        <v>951</v>
      </c>
    </row>
    <row r="138" spans="8:58">
      <c r="H138" s="106"/>
      <c r="I138" s="86" t="s">
        <v>1351</v>
      </c>
      <c r="J138" s="106"/>
      <c r="K138" s="106"/>
      <c r="L138" s="106"/>
      <c r="M138" s="106"/>
      <c r="N138" s="106"/>
      <c r="O138" s="106"/>
      <c r="P138" s="106"/>
      <c r="Q138" s="106"/>
      <c r="R138" s="106"/>
      <c r="S138" s="106"/>
      <c r="T138" s="92" t="s">
        <v>1352</v>
      </c>
      <c r="U138" s="92" t="s">
        <v>1353</v>
      </c>
      <c r="V138" s="86" t="s">
        <v>1354</v>
      </c>
      <c r="W138" s="106"/>
      <c r="X138" s="86" t="s">
        <v>884</v>
      </c>
      <c r="Y138" s="106"/>
      <c r="AB138" s="70" t="s">
        <v>1081</v>
      </c>
      <c r="AC138" s="70" t="s">
        <v>1321</v>
      </c>
      <c r="AZ138" s="79" t="s">
        <v>889</v>
      </c>
      <c r="BA138" s="80" t="s">
        <v>887</v>
      </c>
      <c r="BE138" s="79" t="s">
        <v>489</v>
      </c>
      <c r="BF138" s="82" t="s">
        <v>951</v>
      </c>
    </row>
    <row r="139" spans="8:58">
      <c r="H139" s="106"/>
      <c r="I139" s="86" t="s">
        <v>1355</v>
      </c>
      <c r="J139" s="106"/>
      <c r="K139" s="106"/>
      <c r="L139" s="106"/>
      <c r="M139" s="106"/>
      <c r="N139" s="106"/>
      <c r="O139" s="106"/>
      <c r="P139" s="106"/>
      <c r="Q139" s="106"/>
      <c r="R139" s="106"/>
      <c r="S139" s="106"/>
      <c r="T139" s="92" t="s">
        <v>1356</v>
      </c>
      <c r="U139" s="92" t="s">
        <v>1357</v>
      </c>
      <c r="V139" s="86" t="s">
        <v>1358</v>
      </c>
      <c r="W139" s="106"/>
      <c r="X139" s="86" t="s">
        <v>1066</v>
      </c>
      <c r="Y139" s="106"/>
      <c r="AB139" s="70" t="s">
        <v>1104</v>
      </c>
      <c r="AC139" s="70" t="s">
        <v>1321</v>
      </c>
      <c r="AZ139" s="79" t="s">
        <v>893</v>
      </c>
      <c r="BA139" s="80" t="s">
        <v>887</v>
      </c>
      <c r="BE139" s="79" t="s">
        <v>1320</v>
      </c>
      <c r="BF139" s="82" t="s">
        <v>386</v>
      </c>
    </row>
    <row r="140" spans="8:58">
      <c r="H140" s="106"/>
      <c r="I140" s="86" t="s">
        <v>1359</v>
      </c>
      <c r="J140" s="106"/>
      <c r="K140" s="106"/>
      <c r="L140" s="106"/>
      <c r="M140" s="106"/>
      <c r="N140" s="106"/>
      <c r="O140" s="106"/>
      <c r="P140" s="106"/>
      <c r="Q140" s="106"/>
      <c r="R140" s="106"/>
      <c r="S140" s="106"/>
      <c r="T140" s="92" t="s">
        <v>1360</v>
      </c>
      <c r="U140" s="92" t="s">
        <v>1361</v>
      </c>
      <c r="V140" s="86" t="s">
        <v>1362</v>
      </c>
      <c r="W140" s="106"/>
      <c r="X140" s="86" t="s">
        <v>695</v>
      </c>
      <c r="Y140" s="106"/>
      <c r="AB140" s="70" t="s">
        <v>1141</v>
      </c>
      <c r="AC140" s="70" t="s">
        <v>1321</v>
      </c>
      <c r="AZ140" s="79" t="s">
        <v>898</v>
      </c>
      <c r="BA140" s="80" t="s">
        <v>899</v>
      </c>
      <c r="BE140" s="79" t="s">
        <v>931</v>
      </c>
      <c r="BF140" s="82" t="s">
        <v>700</v>
      </c>
    </row>
    <row r="141" spans="8:58">
      <c r="H141" s="106"/>
      <c r="I141" s="86" t="s">
        <v>1363</v>
      </c>
      <c r="J141" s="106"/>
      <c r="K141" s="106"/>
      <c r="L141" s="106"/>
      <c r="M141" s="106"/>
      <c r="N141" s="106"/>
      <c r="O141" s="106"/>
      <c r="P141" s="106"/>
      <c r="Q141" s="106"/>
      <c r="R141" s="106"/>
      <c r="S141" s="106"/>
      <c r="T141" s="92" t="s">
        <v>1364</v>
      </c>
      <c r="U141" s="92" t="s">
        <v>1365</v>
      </c>
      <c r="V141" s="86" t="s">
        <v>1366</v>
      </c>
      <c r="W141" s="106"/>
      <c r="X141" s="86" t="s">
        <v>1367</v>
      </c>
      <c r="Y141" s="106"/>
      <c r="AB141" s="70" t="s">
        <v>1164</v>
      </c>
      <c r="AC141" s="70" t="s">
        <v>1321</v>
      </c>
      <c r="AZ141" s="79" t="s">
        <v>904</v>
      </c>
      <c r="BA141" s="80" t="s">
        <v>899</v>
      </c>
      <c r="BE141" s="79" t="s">
        <v>1325</v>
      </c>
      <c r="BF141" s="82" t="s">
        <v>386</v>
      </c>
    </row>
    <row r="142" spans="8:58">
      <c r="H142" s="106"/>
      <c r="I142" s="86" t="s">
        <v>1368</v>
      </c>
      <c r="J142" s="106"/>
      <c r="K142" s="106"/>
      <c r="L142" s="106"/>
      <c r="M142" s="106"/>
      <c r="N142" s="106"/>
      <c r="O142" s="106"/>
      <c r="P142" s="106"/>
      <c r="Q142" s="106"/>
      <c r="R142" s="106"/>
      <c r="S142" s="106"/>
      <c r="T142" s="92" t="s">
        <v>1369</v>
      </c>
      <c r="U142" s="92" t="s">
        <v>1370</v>
      </c>
      <c r="V142" s="86" t="s">
        <v>1371</v>
      </c>
      <c r="W142" s="106"/>
      <c r="X142" s="86" t="s">
        <v>1037</v>
      </c>
      <c r="Y142" s="106"/>
      <c r="AB142" s="70" t="s">
        <v>1202</v>
      </c>
      <c r="AC142" s="70" t="s">
        <v>1321</v>
      </c>
      <c r="AZ142" s="79" t="s">
        <v>908</v>
      </c>
      <c r="BA142" s="80" t="s">
        <v>899</v>
      </c>
      <c r="BE142" s="79" t="s">
        <v>1063</v>
      </c>
      <c r="BF142" s="82" t="s">
        <v>386</v>
      </c>
    </row>
    <row r="143" spans="8:58">
      <c r="H143" s="106"/>
      <c r="I143" s="86" t="s">
        <v>1372</v>
      </c>
      <c r="J143" s="106"/>
      <c r="K143" s="106"/>
      <c r="L143" s="106"/>
      <c r="M143" s="106"/>
      <c r="N143" s="106"/>
      <c r="O143" s="106"/>
      <c r="P143" s="106"/>
      <c r="Q143" s="106"/>
      <c r="R143" s="106"/>
      <c r="S143" s="106"/>
      <c r="T143" s="92" t="s">
        <v>1373</v>
      </c>
      <c r="U143" s="92" t="s">
        <v>1374</v>
      </c>
      <c r="V143" s="86" t="s">
        <v>1375</v>
      </c>
      <c r="W143" s="106"/>
      <c r="X143" s="86" t="s">
        <v>1376</v>
      </c>
      <c r="Y143" s="106"/>
      <c r="AB143" s="70" t="s">
        <v>1209</v>
      </c>
      <c r="AC143" s="70" t="s">
        <v>1321</v>
      </c>
      <c r="AZ143" s="79" t="s">
        <v>915</v>
      </c>
      <c r="BA143" s="80" t="s">
        <v>916</v>
      </c>
      <c r="BE143" s="79" t="s">
        <v>427</v>
      </c>
      <c r="BF143" s="82" t="s">
        <v>386</v>
      </c>
    </row>
    <row r="144" spans="8:58">
      <c r="H144" s="106"/>
      <c r="I144" s="86" t="s">
        <v>1377</v>
      </c>
      <c r="J144" s="106"/>
      <c r="K144" s="106"/>
      <c r="L144" s="106"/>
      <c r="M144" s="106"/>
      <c r="N144" s="106"/>
      <c r="O144" s="106"/>
      <c r="P144" s="106"/>
      <c r="Q144" s="106"/>
      <c r="R144" s="106"/>
      <c r="S144" s="106"/>
      <c r="T144" s="92" t="s">
        <v>1378</v>
      </c>
      <c r="U144" s="92" t="s">
        <v>1379</v>
      </c>
      <c r="V144" s="86" t="s">
        <v>1380</v>
      </c>
      <c r="W144" s="106"/>
      <c r="X144" s="86" t="s">
        <v>1120</v>
      </c>
      <c r="Y144" s="106"/>
      <c r="AB144" s="70" t="s">
        <v>903</v>
      </c>
      <c r="AC144" s="70" t="s">
        <v>1381</v>
      </c>
      <c r="AZ144" s="79" t="s">
        <v>693</v>
      </c>
      <c r="BA144" s="80" t="s">
        <v>916</v>
      </c>
      <c r="BE144" s="79" t="s">
        <v>1072</v>
      </c>
      <c r="BF144" s="82" t="s">
        <v>386</v>
      </c>
    </row>
    <row r="145" spans="8:58">
      <c r="H145" s="106"/>
      <c r="I145" s="86" t="s">
        <v>1382</v>
      </c>
      <c r="J145" s="106"/>
      <c r="K145" s="106"/>
      <c r="L145" s="106"/>
      <c r="M145" s="106"/>
      <c r="N145" s="106"/>
      <c r="O145" s="106"/>
      <c r="P145" s="106"/>
      <c r="Q145" s="106"/>
      <c r="R145" s="106"/>
      <c r="S145" s="106"/>
      <c r="T145" s="92" t="s">
        <v>1383</v>
      </c>
      <c r="U145" s="92" t="s">
        <v>1384</v>
      </c>
      <c r="V145" s="86" t="s">
        <v>1385</v>
      </c>
      <c r="W145" s="106"/>
      <c r="X145" s="86" t="s">
        <v>1317</v>
      </c>
      <c r="Y145" s="106"/>
      <c r="AB145" s="70" t="s">
        <v>928</v>
      </c>
      <c r="AC145" s="70" t="s">
        <v>1381</v>
      </c>
      <c r="AZ145" s="79" t="s">
        <v>929</v>
      </c>
      <c r="BA145" s="80" t="s">
        <v>916</v>
      </c>
      <c r="BE145" s="79" t="s">
        <v>1329</v>
      </c>
      <c r="BF145" s="82" t="s">
        <v>386</v>
      </c>
    </row>
    <row r="146" spans="8:58">
      <c r="H146" s="106"/>
      <c r="I146" s="86" t="s">
        <v>1386</v>
      </c>
      <c r="J146" s="106"/>
      <c r="K146" s="106"/>
      <c r="L146" s="106"/>
      <c r="M146" s="106"/>
      <c r="N146" s="106"/>
      <c r="O146" s="106"/>
      <c r="P146" s="106"/>
      <c r="Q146" s="106"/>
      <c r="R146" s="106"/>
      <c r="S146" s="106"/>
      <c r="T146" s="92" t="s">
        <v>1387</v>
      </c>
      <c r="U146" s="92" t="s">
        <v>1388</v>
      </c>
      <c r="V146" s="86" t="s">
        <v>1389</v>
      </c>
      <c r="W146" s="106"/>
      <c r="X146" s="86" t="s">
        <v>752</v>
      </c>
      <c r="Y146" s="106"/>
      <c r="AB146" s="70" t="s">
        <v>949</v>
      </c>
      <c r="AC146" s="70" t="s">
        <v>1381</v>
      </c>
      <c r="AZ146" s="79" t="s">
        <v>992</v>
      </c>
      <c r="BA146" s="80" t="s">
        <v>1390</v>
      </c>
      <c r="BE146" s="79" t="s">
        <v>1333</v>
      </c>
      <c r="BF146" s="82" t="s">
        <v>386</v>
      </c>
    </row>
    <row r="147" spans="8:58">
      <c r="H147" s="106"/>
      <c r="I147" s="86" t="s">
        <v>1391</v>
      </c>
      <c r="J147" s="106"/>
      <c r="K147" s="106"/>
      <c r="L147" s="106"/>
      <c r="M147" s="106"/>
      <c r="N147" s="106"/>
      <c r="O147" s="106"/>
      <c r="P147" s="106"/>
      <c r="Q147" s="106"/>
      <c r="R147" s="106"/>
      <c r="S147" s="106"/>
      <c r="T147" s="92" t="s">
        <v>1392</v>
      </c>
      <c r="U147" s="92" t="s">
        <v>1393</v>
      </c>
      <c r="V147" s="86" t="s">
        <v>1394</v>
      </c>
      <c r="W147" s="106"/>
      <c r="X147" s="86" t="s">
        <v>893</v>
      </c>
      <c r="Y147" s="106"/>
      <c r="AB147" s="70" t="s">
        <v>991</v>
      </c>
      <c r="AC147" s="70" t="s">
        <v>1381</v>
      </c>
      <c r="AZ147" s="79" t="s">
        <v>1082</v>
      </c>
      <c r="BA147" s="80" t="s">
        <v>1390</v>
      </c>
      <c r="BE147" s="79" t="s">
        <v>459</v>
      </c>
      <c r="BF147" s="82" t="s">
        <v>386</v>
      </c>
    </row>
    <row r="148" spans="8:58">
      <c r="H148" s="106"/>
      <c r="I148" s="86" t="s">
        <v>1395</v>
      </c>
      <c r="J148" s="106"/>
      <c r="K148" s="106"/>
      <c r="L148" s="106"/>
      <c r="M148" s="106"/>
      <c r="N148" s="106"/>
      <c r="O148" s="106"/>
      <c r="P148" s="106"/>
      <c r="Q148" s="106"/>
      <c r="R148" s="106"/>
      <c r="S148" s="106"/>
      <c r="T148" s="92" t="s">
        <v>1396</v>
      </c>
      <c r="U148" s="92" t="s">
        <v>1397</v>
      </c>
      <c r="V148" s="86" t="s">
        <v>1398</v>
      </c>
      <c r="W148" s="106"/>
      <c r="X148" s="86" t="s">
        <v>556</v>
      </c>
      <c r="Y148" s="106"/>
      <c r="AB148" s="70" t="s">
        <v>999</v>
      </c>
      <c r="AC148" s="70" t="s">
        <v>1381</v>
      </c>
      <c r="AZ148" s="79" t="s">
        <v>1376</v>
      </c>
      <c r="BA148" s="80" t="s">
        <v>1390</v>
      </c>
      <c r="BE148" s="79" t="s">
        <v>1080</v>
      </c>
      <c r="BF148" s="82" t="s">
        <v>386</v>
      </c>
    </row>
    <row r="149" spans="8:58">
      <c r="H149" s="106"/>
      <c r="I149" s="86" t="s">
        <v>1399</v>
      </c>
      <c r="J149" s="106"/>
      <c r="K149" s="106"/>
      <c r="L149" s="106"/>
      <c r="M149" s="106"/>
      <c r="N149" s="106"/>
      <c r="O149" s="106"/>
      <c r="P149" s="106"/>
      <c r="Q149" s="106"/>
      <c r="R149" s="106"/>
      <c r="S149" s="106"/>
      <c r="T149" s="92" t="s">
        <v>1400</v>
      </c>
      <c r="U149" s="92" t="s">
        <v>1401</v>
      </c>
      <c r="V149" s="86" t="s">
        <v>1402</v>
      </c>
      <c r="W149" s="106"/>
      <c r="X149" s="86" t="s">
        <v>908</v>
      </c>
      <c r="Y149" s="106"/>
      <c r="AB149" s="70" t="s">
        <v>1013</v>
      </c>
      <c r="AC149" s="70" t="s">
        <v>1381</v>
      </c>
      <c r="AZ149" s="79" t="s">
        <v>689</v>
      </c>
      <c r="BA149" s="80" t="s">
        <v>936</v>
      </c>
      <c r="BE149" s="79" t="s">
        <v>1338</v>
      </c>
      <c r="BF149" s="82" t="s">
        <v>386</v>
      </c>
    </row>
    <row r="150" spans="8:58">
      <c r="H150" s="106"/>
      <c r="I150" s="86" t="s">
        <v>1403</v>
      </c>
      <c r="J150" s="106"/>
      <c r="K150" s="106"/>
      <c r="L150" s="106"/>
      <c r="M150" s="106"/>
      <c r="N150" s="106"/>
      <c r="O150" s="106"/>
      <c r="P150" s="106"/>
      <c r="Q150" s="106"/>
      <c r="R150" s="106"/>
      <c r="S150" s="106"/>
      <c r="T150" s="92" t="s">
        <v>1404</v>
      </c>
      <c r="U150" s="92" t="s">
        <v>1405</v>
      </c>
      <c r="V150" s="86" t="s">
        <v>1406</v>
      </c>
      <c r="W150" s="106"/>
      <c r="X150" s="86" t="s">
        <v>1407</v>
      </c>
      <c r="Y150" s="106"/>
      <c r="AB150" s="70" t="s">
        <v>1043</v>
      </c>
      <c r="AC150" s="70" t="s">
        <v>1381</v>
      </c>
      <c r="AZ150" s="79" t="s">
        <v>943</v>
      </c>
      <c r="BA150" s="80" t="s">
        <v>936</v>
      </c>
      <c r="BE150" s="79" t="s">
        <v>949</v>
      </c>
      <c r="BF150" s="82" t="s">
        <v>951</v>
      </c>
    </row>
    <row r="151" spans="8:58">
      <c r="H151" s="106"/>
      <c r="I151" s="86" t="s">
        <v>1408</v>
      </c>
      <c r="J151" s="106"/>
      <c r="K151" s="106"/>
      <c r="L151" s="106"/>
      <c r="M151" s="106"/>
      <c r="N151" s="106"/>
      <c r="O151" s="106"/>
      <c r="P151" s="106"/>
      <c r="Q151" s="106"/>
      <c r="R151" s="106"/>
      <c r="S151" s="106"/>
      <c r="T151" s="92" t="s">
        <v>1409</v>
      </c>
      <c r="U151" s="92" t="s">
        <v>1410</v>
      </c>
      <c r="V151" s="86" t="s">
        <v>1411</v>
      </c>
      <c r="W151" s="106"/>
      <c r="X151" s="86" t="s">
        <v>1014</v>
      </c>
      <c r="Y151" s="106"/>
      <c r="AB151" s="70" t="s">
        <v>1050</v>
      </c>
      <c r="AC151" s="70" t="s">
        <v>1381</v>
      </c>
      <c r="AZ151" s="79" t="s">
        <v>950</v>
      </c>
      <c r="BA151" s="80" t="s">
        <v>936</v>
      </c>
      <c r="BE151" s="79" t="s">
        <v>938</v>
      </c>
      <c r="BF151" s="82" t="s">
        <v>700</v>
      </c>
    </row>
    <row r="152" spans="8:58">
      <c r="H152" s="106"/>
      <c r="I152" s="86" t="s">
        <v>1412</v>
      </c>
      <c r="J152" s="106"/>
      <c r="K152" s="106"/>
      <c r="L152" s="106"/>
      <c r="M152" s="106"/>
      <c r="N152" s="106"/>
      <c r="O152" s="106"/>
      <c r="P152" s="106"/>
      <c r="Q152" s="106"/>
      <c r="R152" s="106"/>
      <c r="S152" s="106"/>
      <c r="T152" s="92" t="s">
        <v>1413</v>
      </c>
      <c r="U152" s="92" t="s">
        <v>1414</v>
      </c>
      <c r="V152" s="86" t="s">
        <v>1415</v>
      </c>
      <c r="W152" s="106"/>
      <c r="X152" s="86" t="s">
        <v>1174</v>
      </c>
      <c r="Y152" s="106"/>
      <c r="AB152" s="70" t="s">
        <v>1057</v>
      </c>
      <c r="AC152" s="70" t="s">
        <v>1381</v>
      </c>
      <c r="AZ152" s="79" t="s">
        <v>958</v>
      </c>
      <c r="BA152" s="80" t="s">
        <v>936</v>
      </c>
      <c r="BE152" s="79" t="s">
        <v>945</v>
      </c>
      <c r="BF152" s="82" t="s">
        <v>700</v>
      </c>
    </row>
    <row r="153" spans="8:58">
      <c r="H153" s="106"/>
      <c r="I153" s="86" t="s">
        <v>1416</v>
      </c>
      <c r="J153" s="106"/>
      <c r="K153" s="106"/>
      <c r="L153" s="106"/>
      <c r="M153" s="106"/>
      <c r="N153" s="106"/>
      <c r="O153" s="106"/>
      <c r="P153" s="106"/>
      <c r="Q153" s="106"/>
      <c r="R153" s="106"/>
      <c r="S153" s="106"/>
      <c r="T153" s="92" t="s">
        <v>1417</v>
      </c>
      <c r="U153" s="92" t="s">
        <v>1418</v>
      </c>
      <c r="V153" s="86" t="s">
        <v>1419</v>
      </c>
      <c r="W153" s="106"/>
      <c r="X153" s="86" t="s">
        <v>929</v>
      </c>
      <c r="Y153" s="106"/>
      <c r="AB153" s="70" t="s">
        <v>1064</v>
      </c>
      <c r="AC153" s="70" t="s">
        <v>1381</v>
      </c>
      <c r="AZ153" s="79" t="s">
        <v>965</v>
      </c>
      <c r="BA153" s="80" t="s">
        <v>936</v>
      </c>
      <c r="BE153" s="79" t="s">
        <v>1087</v>
      </c>
      <c r="BF153" s="82" t="s">
        <v>386</v>
      </c>
    </row>
    <row r="154" spans="8:58">
      <c r="H154" s="106"/>
      <c r="I154" s="86" t="s">
        <v>1420</v>
      </c>
      <c r="J154" s="106"/>
      <c r="K154" s="106"/>
      <c r="L154" s="106"/>
      <c r="M154" s="106"/>
      <c r="N154" s="106"/>
      <c r="O154" s="106"/>
      <c r="P154" s="106"/>
      <c r="Q154" s="106"/>
      <c r="R154" s="106"/>
      <c r="S154" s="106"/>
      <c r="T154" s="92" t="s">
        <v>1421</v>
      </c>
      <c r="U154" s="92" t="s">
        <v>1422</v>
      </c>
      <c r="V154" s="86" t="s">
        <v>1423</v>
      </c>
      <c r="W154" s="106"/>
      <c r="X154" s="87" t="s">
        <v>877</v>
      </c>
      <c r="Y154" s="106"/>
      <c r="AB154" s="70" t="s">
        <v>1095</v>
      </c>
      <c r="AC154" s="70" t="s">
        <v>1381</v>
      </c>
      <c r="AZ154" s="79" t="s">
        <v>957</v>
      </c>
      <c r="BA154" s="80" t="s">
        <v>972</v>
      </c>
      <c r="BE154" s="79" t="s">
        <v>901</v>
      </c>
      <c r="BF154" s="82" t="s">
        <v>700</v>
      </c>
    </row>
    <row r="155" spans="8:58">
      <c r="H155" s="106"/>
      <c r="I155" s="86" t="s">
        <v>1424</v>
      </c>
      <c r="J155" s="106"/>
      <c r="K155" s="106"/>
      <c r="L155" s="106"/>
      <c r="M155" s="106"/>
      <c r="N155" s="106"/>
      <c r="O155" s="106"/>
      <c r="P155" s="106"/>
      <c r="Q155" s="106"/>
      <c r="R155" s="106"/>
      <c r="S155" s="106"/>
      <c r="T155" s="92" t="s">
        <v>1425</v>
      </c>
      <c r="U155" s="92" t="s">
        <v>1426</v>
      </c>
      <c r="V155" s="86" t="s">
        <v>1427</v>
      </c>
      <c r="W155" s="106"/>
      <c r="X155" s="106"/>
      <c r="Y155" s="106"/>
      <c r="AB155" s="70" t="s">
        <v>1111</v>
      </c>
      <c r="AC155" s="70" t="s">
        <v>1381</v>
      </c>
      <c r="AZ155" s="79" t="s">
        <v>978</v>
      </c>
      <c r="BA155" s="80" t="s">
        <v>972</v>
      </c>
      <c r="BE155" s="79" t="s">
        <v>1342</v>
      </c>
      <c r="BF155" s="82" t="s">
        <v>386</v>
      </c>
    </row>
    <row r="156" spans="8:58">
      <c r="H156" s="106"/>
      <c r="I156" s="86" t="s">
        <v>1428</v>
      </c>
      <c r="J156" s="106"/>
      <c r="K156" s="106"/>
      <c r="L156" s="106"/>
      <c r="M156" s="106"/>
      <c r="N156" s="106"/>
      <c r="O156" s="106"/>
      <c r="P156" s="106"/>
      <c r="Q156" s="106"/>
      <c r="R156" s="106"/>
      <c r="S156" s="106"/>
      <c r="T156" s="99" t="s">
        <v>1429</v>
      </c>
      <c r="U156" s="92" t="s">
        <v>1430</v>
      </c>
      <c r="V156" s="86" t="s">
        <v>1431</v>
      </c>
      <c r="W156" s="106"/>
      <c r="X156" s="106"/>
      <c r="Y156" s="106"/>
      <c r="AB156" s="70" t="s">
        <v>1181</v>
      </c>
      <c r="AC156" s="70" t="s">
        <v>1381</v>
      </c>
      <c r="AZ156" s="79" t="s">
        <v>985</v>
      </c>
      <c r="BA156" s="80" t="s">
        <v>972</v>
      </c>
      <c r="BE156" s="79" t="s">
        <v>1346</v>
      </c>
      <c r="BF156" s="82" t="s">
        <v>386</v>
      </c>
    </row>
    <row r="157" spans="8:58">
      <c r="H157" s="106"/>
      <c r="I157" s="86" t="s">
        <v>1432</v>
      </c>
      <c r="J157" s="106"/>
      <c r="K157" s="106"/>
      <c r="L157" s="106"/>
      <c r="M157" s="106"/>
      <c r="N157" s="106"/>
      <c r="O157" s="106"/>
      <c r="P157" s="106"/>
      <c r="Q157" s="106"/>
      <c r="R157" s="106"/>
      <c r="S157" s="106"/>
      <c r="T157" s="106"/>
      <c r="U157" s="92" t="s">
        <v>1433</v>
      </c>
      <c r="V157" s="86" t="s">
        <v>1434</v>
      </c>
      <c r="W157" s="106"/>
      <c r="X157" s="106"/>
      <c r="Y157" s="106"/>
      <c r="AB157" s="70" t="s">
        <v>907</v>
      </c>
      <c r="AC157" s="70" t="s">
        <v>1435</v>
      </c>
      <c r="AZ157" s="79" t="s">
        <v>993</v>
      </c>
      <c r="BA157" s="80" t="s">
        <v>972</v>
      </c>
      <c r="BE157" s="79" t="s">
        <v>1350</v>
      </c>
      <c r="BF157" s="82" t="s">
        <v>386</v>
      </c>
    </row>
    <row r="158" spans="8:58">
      <c r="H158" s="106"/>
      <c r="I158" s="86" t="s">
        <v>1436</v>
      </c>
      <c r="J158" s="106"/>
      <c r="K158" s="106"/>
      <c r="L158" s="106"/>
      <c r="M158" s="106"/>
      <c r="N158" s="106"/>
      <c r="O158" s="106"/>
      <c r="P158" s="106"/>
      <c r="Q158" s="106"/>
      <c r="R158" s="106"/>
      <c r="S158" s="106"/>
      <c r="T158" s="106"/>
      <c r="U158" s="92" t="s">
        <v>1437</v>
      </c>
      <c r="V158" s="86" t="s">
        <v>1438</v>
      </c>
      <c r="W158" s="106"/>
      <c r="X158" s="106"/>
      <c r="Y158" s="106"/>
      <c r="AB158" s="70" t="s">
        <v>956</v>
      </c>
      <c r="AC158" s="70" t="s">
        <v>1435</v>
      </c>
      <c r="AZ158" s="79" t="s">
        <v>1000</v>
      </c>
      <c r="BA158" s="80" t="s">
        <v>972</v>
      </c>
      <c r="BE158" s="79" t="s">
        <v>1354</v>
      </c>
      <c r="BF158" s="82" t="s">
        <v>386</v>
      </c>
    </row>
    <row r="159" spans="8:58">
      <c r="H159" s="106"/>
      <c r="I159" s="86" t="s">
        <v>1439</v>
      </c>
      <c r="J159" s="106"/>
      <c r="K159" s="106"/>
      <c r="L159" s="106"/>
      <c r="M159" s="106"/>
      <c r="N159" s="106"/>
      <c r="O159" s="106"/>
      <c r="P159" s="106"/>
      <c r="Q159" s="106"/>
      <c r="R159" s="106"/>
      <c r="S159" s="106"/>
      <c r="T159" s="106"/>
      <c r="U159" s="92" t="s">
        <v>1440</v>
      </c>
      <c r="V159" s="86" t="s">
        <v>1441</v>
      </c>
      <c r="W159" s="106"/>
      <c r="X159" s="106"/>
      <c r="Y159" s="106"/>
      <c r="AB159" s="70" t="s">
        <v>1195</v>
      </c>
      <c r="AC159" s="70" t="s">
        <v>1435</v>
      </c>
      <c r="AZ159" s="79" t="s">
        <v>1007</v>
      </c>
      <c r="BA159" s="80" t="s">
        <v>972</v>
      </c>
      <c r="BE159" s="79" t="s">
        <v>1358</v>
      </c>
      <c r="BF159" s="82" t="s">
        <v>386</v>
      </c>
    </row>
    <row r="160" spans="8:58">
      <c r="H160" s="106"/>
      <c r="I160" s="86" t="s">
        <v>1442</v>
      </c>
      <c r="J160" s="106"/>
      <c r="K160" s="106"/>
      <c r="L160" s="106"/>
      <c r="M160" s="106"/>
      <c r="N160" s="106"/>
      <c r="O160" s="106"/>
      <c r="P160" s="106"/>
      <c r="Q160" s="106"/>
      <c r="R160" s="106"/>
      <c r="S160" s="106"/>
      <c r="T160" s="106"/>
      <c r="U160" s="92" t="s">
        <v>1443</v>
      </c>
      <c r="V160" s="86" t="s">
        <v>1444</v>
      </c>
      <c r="W160" s="106"/>
      <c r="X160" s="106"/>
      <c r="Y160" s="106"/>
      <c r="AB160" s="70" t="s">
        <v>935</v>
      </c>
      <c r="AC160" s="70" t="s">
        <v>1445</v>
      </c>
      <c r="AZ160" s="79" t="s">
        <v>1014</v>
      </c>
      <c r="BA160" s="80" t="s">
        <v>972</v>
      </c>
      <c r="BE160" s="79" t="s">
        <v>905</v>
      </c>
      <c r="BF160" s="82" t="s">
        <v>700</v>
      </c>
    </row>
    <row r="161" spans="8:58">
      <c r="H161" s="106"/>
      <c r="I161" s="86" t="s">
        <v>1446</v>
      </c>
      <c r="J161" s="106"/>
      <c r="K161" s="106"/>
      <c r="L161" s="106"/>
      <c r="M161" s="106"/>
      <c r="N161" s="106"/>
      <c r="O161" s="106"/>
      <c r="P161" s="106"/>
      <c r="Q161" s="106"/>
      <c r="R161" s="106"/>
      <c r="S161" s="106"/>
      <c r="T161" s="106"/>
      <c r="U161" s="92" t="s">
        <v>1447</v>
      </c>
      <c r="V161" s="86" t="s">
        <v>1448</v>
      </c>
      <c r="W161" s="106"/>
      <c r="X161" s="106"/>
      <c r="Y161" s="106"/>
      <c r="AB161" s="70" t="s">
        <v>1021</v>
      </c>
      <c r="AC161" s="70" t="s">
        <v>1445</v>
      </c>
      <c r="AZ161" s="79" t="s">
        <v>971</v>
      </c>
      <c r="BA161" s="80" t="s">
        <v>1023</v>
      </c>
      <c r="BE161" s="79" t="s">
        <v>911</v>
      </c>
      <c r="BF161" s="82" t="s">
        <v>700</v>
      </c>
    </row>
    <row r="162" spans="8:58">
      <c r="H162" s="106"/>
      <c r="I162" s="86" t="s">
        <v>1449</v>
      </c>
      <c r="J162" s="106"/>
      <c r="K162" s="106"/>
      <c r="L162" s="106"/>
      <c r="M162" s="106"/>
      <c r="N162" s="106"/>
      <c r="O162" s="106"/>
      <c r="P162" s="106"/>
      <c r="Q162" s="106"/>
      <c r="R162" s="106"/>
      <c r="S162" s="106"/>
      <c r="T162" s="106"/>
      <c r="U162" s="92" t="s">
        <v>1450</v>
      </c>
      <c r="V162" s="86" t="s">
        <v>1451</v>
      </c>
      <c r="W162" s="106"/>
      <c r="X162" s="106"/>
      <c r="Y162" s="106"/>
      <c r="AB162" s="70" t="s">
        <v>1149</v>
      </c>
      <c r="AC162" s="70" t="s">
        <v>1445</v>
      </c>
      <c r="AZ162" s="79" t="s">
        <v>1030</v>
      </c>
      <c r="BA162" s="80" t="s">
        <v>1023</v>
      </c>
      <c r="BE162" s="79" t="s">
        <v>919</v>
      </c>
      <c r="BF162" s="82" t="s">
        <v>700</v>
      </c>
    </row>
    <row r="163" spans="8:58">
      <c r="H163" s="106"/>
      <c r="I163" s="86" t="s">
        <v>1452</v>
      </c>
      <c r="J163" s="106"/>
      <c r="K163" s="106"/>
      <c r="L163" s="106"/>
      <c r="M163" s="106"/>
      <c r="N163" s="106"/>
      <c r="O163" s="106"/>
      <c r="P163" s="106"/>
      <c r="Q163" s="106"/>
      <c r="R163" s="106"/>
      <c r="S163" s="106"/>
      <c r="T163" s="106"/>
      <c r="U163" s="92" t="s">
        <v>1453</v>
      </c>
      <c r="V163" s="86" t="s">
        <v>1454</v>
      </c>
      <c r="W163" s="106"/>
      <c r="X163" s="106"/>
      <c r="Y163" s="106"/>
      <c r="AB163" s="70" t="s">
        <v>1029</v>
      </c>
      <c r="AC163" s="70" t="s">
        <v>1455</v>
      </c>
      <c r="AZ163" s="79" t="s">
        <v>1037</v>
      </c>
      <c r="BA163" s="80" t="s">
        <v>1023</v>
      </c>
      <c r="BE163" s="79" t="s">
        <v>1362</v>
      </c>
      <c r="BF163" s="82" t="s">
        <v>386</v>
      </c>
    </row>
    <row r="164" spans="8:58">
      <c r="H164" s="106"/>
      <c r="I164" s="86" t="s">
        <v>1456</v>
      </c>
      <c r="J164" s="106"/>
      <c r="K164" s="106"/>
      <c r="L164" s="106"/>
      <c r="M164" s="106"/>
      <c r="N164" s="106"/>
      <c r="O164" s="106"/>
      <c r="P164" s="106"/>
      <c r="Q164" s="106"/>
      <c r="R164" s="106"/>
      <c r="S164" s="106"/>
      <c r="T164" s="106"/>
      <c r="U164" s="92" t="s">
        <v>1457</v>
      </c>
      <c r="V164" s="86" t="s">
        <v>1458</v>
      </c>
      <c r="W164" s="106"/>
      <c r="X164" s="106"/>
      <c r="Y164" s="106"/>
      <c r="AB164" s="70" t="s">
        <v>1088</v>
      </c>
      <c r="AC164" s="70" t="s">
        <v>1455</v>
      </c>
      <c r="AZ164" s="79" t="s">
        <v>728</v>
      </c>
      <c r="BA164" s="80" t="s">
        <v>1459</v>
      </c>
      <c r="BE164" s="79" t="s">
        <v>952</v>
      </c>
      <c r="BF164" s="82" t="s">
        <v>700</v>
      </c>
    </row>
    <row r="165" spans="8:58">
      <c r="H165" s="106"/>
      <c r="I165" s="86" t="s">
        <v>1460</v>
      </c>
      <c r="J165" s="106"/>
      <c r="K165" s="106"/>
      <c r="L165" s="106"/>
      <c r="M165" s="106"/>
      <c r="N165" s="106"/>
      <c r="O165" s="106"/>
      <c r="P165" s="106"/>
      <c r="Q165" s="106"/>
      <c r="R165" s="106"/>
      <c r="S165" s="106"/>
      <c r="T165" s="106"/>
      <c r="U165" s="92" t="s">
        <v>1461</v>
      </c>
      <c r="V165" s="86" t="s">
        <v>1462</v>
      </c>
      <c r="W165" s="106"/>
      <c r="X165" s="106"/>
      <c r="Y165" s="106"/>
      <c r="AB165" s="70" t="s">
        <v>1119</v>
      </c>
      <c r="AC165" s="70" t="s">
        <v>1455</v>
      </c>
      <c r="AZ165" s="79" t="s">
        <v>1387</v>
      </c>
      <c r="BA165" s="80" t="s">
        <v>1459</v>
      </c>
      <c r="BE165" s="79" t="s">
        <v>1366</v>
      </c>
      <c r="BF165" s="82" t="s">
        <v>386</v>
      </c>
    </row>
    <row r="166" spans="8:58">
      <c r="H166" s="106"/>
      <c r="I166" s="86" t="s">
        <v>1463</v>
      </c>
      <c r="J166" s="106"/>
      <c r="K166" s="106"/>
      <c r="L166" s="106"/>
      <c r="M166" s="106"/>
      <c r="N166" s="106"/>
      <c r="O166" s="106"/>
      <c r="P166" s="106"/>
      <c r="Q166" s="106"/>
      <c r="R166" s="106"/>
      <c r="S166" s="106"/>
      <c r="T166" s="106"/>
      <c r="U166" s="92" t="s">
        <v>1464</v>
      </c>
      <c r="V166" s="86" t="s">
        <v>1465</v>
      </c>
      <c r="W166" s="106"/>
      <c r="X166" s="106"/>
      <c r="Y166" s="106"/>
      <c r="AB166" s="70" t="s">
        <v>1126</v>
      </c>
      <c r="AC166" s="70" t="s">
        <v>1455</v>
      </c>
      <c r="AZ166" s="79" t="s">
        <v>465</v>
      </c>
      <c r="BA166" s="80" t="s">
        <v>1044</v>
      </c>
      <c r="BE166" s="79" t="s">
        <v>1371</v>
      </c>
      <c r="BF166" s="82" t="s">
        <v>386</v>
      </c>
    </row>
    <row r="167" spans="8:58">
      <c r="H167" s="106"/>
      <c r="I167" s="86" t="s">
        <v>1466</v>
      </c>
      <c r="J167" s="106"/>
      <c r="K167" s="106"/>
      <c r="L167" s="106"/>
      <c r="M167" s="106"/>
      <c r="N167" s="106"/>
      <c r="O167" s="106"/>
      <c r="P167" s="106"/>
      <c r="Q167" s="106"/>
      <c r="R167" s="106"/>
      <c r="S167" s="106"/>
      <c r="T167" s="106"/>
      <c r="U167" s="92" t="s">
        <v>1467</v>
      </c>
      <c r="V167" s="86" t="s">
        <v>1468</v>
      </c>
      <c r="W167" s="106"/>
      <c r="X167" s="106"/>
      <c r="Y167" s="106"/>
      <c r="AB167" s="70" t="s">
        <v>1133</v>
      </c>
      <c r="AC167" s="70" t="s">
        <v>1455</v>
      </c>
      <c r="AZ167" s="79" t="s">
        <v>1051</v>
      </c>
      <c r="BA167" s="80" t="s">
        <v>1044</v>
      </c>
      <c r="BE167" s="79" t="s">
        <v>1375</v>
      </c>
      <c r="BF167" s="82" t="s">
        <v>386</v>
      </c>
    </row>
    <row r="168" spans="8:58">
      <c r="H168" s="106"/>
      <c r="I168" s="86" t="s">
        <v>1469</v>
      </c>
      <c r="J168" s="106"/>
      <c r="K168" s="106"/>
      <c r="L168" s="106"/>
      <c r="M168" s="106"/>
      <c r="N168" s="106"/>
      <c r="O168" s="106"/>
      <c r="P168" s="106"/>
      <c r="Q168" s="106"/>
      <c r="R168" s="106"/>
      <c r="S168" s="106"/>
      <c r="T168" s="106"/>
      <c r="U168" s="92" t="s">
        <v>1470</v>
      </c>
      <c r="V168" s="86" t="s">
        <v>1471</v>
      </c>
      <c r="W168" s="106"/>
      <c r="X168" s="106"/>
      <c r="Y168" s="106"/>
      <c r="AB168" s="70" t="s">
        <v>1173</v>
      </c>
      <c r="AC168" s="70" t="s">
        <v>1455</v>
      </c>
      <c r="AZ168" s="79" t="s">
        <v>1058</v>
      </c>
      <c r="BA168" s="80" t="s">
        <v>1044</v>
      </c>
      <c r="BE168" s="79" t="s">
        <v>430</v>
      </c>
      <c r="BF168" s="82" t="s">
        <v>386</v>
      </c>
    </row>
    <row r="169" spans="8:58">
      <c r="H169" s="106"/>
      <c r="I169" s="86" t="s">
        <v>1472</v>
      </c>
      <c r="J169" s="106"/>
      <c r="K169" s="106"/>
      <c r="L169" s="106"/>
      <c r="M169" s="106"/>
      <c r="N169" s="106"/>
      <c r="O169" s="106"/>
      <c r="P169" s="106"/>
      <c r="Q169" s="106"/>
      <c r="R169" s="106"/>
      <c r="S169" s="106"/>
      <c r="T169" s="106"/>
      <c r="U169" s="92" t="s">
        <v>1473</v>
      </c>
      <c r="V169" s="86" t="s">
        <v>1474</v>
      </c>
      <c r="W169" s="106"/>
      <c r="X169" s="106"/>
      <c r="Y169" s="106"/>
      <c r="AB169" s="70" t="s">
        <v>1216</v>
      </c>
      <c r="AC169" s="70" t="s">
        <v>1455</v>
      </c>
      <c r="AZ169" s="79" t="s">
        <v>1066</v>
      </c>
      <c r="BA169" s="80" t="s">
        <v>1044</v>
      </c>
      <c r="BE169" s="79" t="s">
        <v>1094</v>
      </c>
      <c r="BF169" s="82" t="s">
        <v>386</v>
      </c>
    </row>
    <row r="170" spans="8:58">
      <c r="H170" s="106"/>
      <c r="I170" s="86" t="s">
        <v>1475</v>
      </c>
      <c r="J170" s="106"/>
      <c r="K170" s="106"/>
      <c r="L170" s="106"/>
      <c r="M170" s="106"/>
      <c r="N170" s="106"/>
      <c r="O170" s="106"/>
      <c r="P170" s="106"/>
      <c r="Q170" s="106"/>
      <c r="R170" s="106"/>
      <c r="S170" s="106"/>
      <c r="T170" s="106"/>
      <c r="U170" s="92" t="s">
        <v>1476</v>
      </c>
      <c r="V170" s="86" t="s">
        <v>1477</v>
      </c>
      <c r="W170" s="106"/>
      <c r="X170" s="106"/>
      <c r="Y170" s="106"/>
      <c r="AB170" s="70" t="s">
        <v>1134</v>
      </c>
      <c r="AC170" s="70" t="s">
        <v>1478</v>
      </c>
      <c r="AZ170" s="79" t="s">
        <v>573</v>
      </c>
      <c r="BA170" s="80" t="s">
        <v>1074</v>
      </c>
      <c r="BE170" s="79" t="s">
        <v>491</v>
      </c>
      <c r="BF170" s="82" t="s">
        <v>386</v>
      </c>
    </row>
    <row r="171" spans="8:58">
      <c r="H171" s="106"/>
      <c r="I171" s="86" t="s">
        <v>1479</v>
      </c>
      <c r="J171" s="106"/>
      <c r="K171" s="106"/>
      <c r="L171" s="106"/>
      <c r="M171" s="106"/>
      <c r="N171" s="106"/>
      <c r="O171" s="106"/>
      <c r="P171" s="106"/>
      <c r="Q171" s="106"/>
      <c r="R171" s="106"/>
      <c r="S171" s="106"/>
      <c r="T171" s="106"/>
      <c r="U171" s="92" t="s">
        <v>1480</v>
      </c>
      <c r="V171" s="86" t="s">
        <v>1481</v>
      </c>
      <c r="W171" s="106"/>
      <c r="X171" s="106"/>
      <c r="Y171" s="106"/>
      <c r="AB171" s="70" t="s">
        <v>1251</v>
      </c>
      <c r="AC171" s="70" t="s">
        <v>1478</v>
      </c>
      <c r="AZ171" s="79" t="s">
        <v>1022</v>
      </c>
      <c r="BA171" s="80" t="s">
        <v>1074</v>
      </c>
      <c r="BE171" s="79" t="s">
        <v>1380</v>
      </c>
      <c r="BF171" s="82" t="s">
        <v>386</v>
      </c>
    </row>
    <row r="172" spans="8:58">
      <c r="H172" s="106"/>
      <c r="I172" s="86" t="s">
        <v>1482</v>
      </c>
      <c r="J172" s="106"/>
      <c r="K172" s="106"/>
      <c r="L172" s="106"/>
      <c r="M172" s="106"/>
      <c r="N172" s="106"/>
      <c r="O172" s="106"/>
      <c r="P172" s="106"/>
      <c r="Q172" s="106"/>
      <c r="R172" s="106"/>
      <c r="S172" s="106"/>
      <c r="T172" s="106"/>
      <c r="U172" s="92" t="s">
        <v>1483</v>
      </c>
      <c r="V172" s="86" t="s">
        <v>1484</v>
      </c>
      <c r="W172" s="106"/>
      <c r="X172" s="106"/>
      <c r="Y172" s="106"/>
      <c r="AB172" s="70" t="s">
        <v>1407</v>
      </c>
      <c r="AC172" s="70" t="s">
        <v>1478</v>
      </c>
      <c r="AZ172" s="79" t="s">
        <v>1089</v>
      </c>
      <c r="BA172" s="80" t="s">
        <v>1074</v>
      </c>
      <c r="BE172" s="79" t="s">
        <v>960</v>
      </c>
      <c r="BF172" s="82" t="s">
        <v>700</v>
      </c>
    </row>
    <row r="173" spans="8:58">
      <c r="H173" s="106"/>
      <c r="I173" s="86" t="s">
        <v>1485</v>
      </c>
      <c r="J173" s="106"/>
      <c r="K173" s="106"/>
      <c r="L173" s="106"/>
      <c r="M173" s="106"/>
      <c r="N173" s="106"/>
      <c r="O173" s="106"/>
      <c r="P173" s="106"/>
      <c r="Q173" s="106"/>
      <c r="R173" s="106"/>
      <c r="S173" s="106"/>
      <c r="T173" s="106"/>
      <c r="U173" s="92" t="s">
        <v>1486</v>
      </c>
      <c r="V173" s="86" t="s">
        <v>1487</v>
      </c>
      <c r="W173" s="106"/>
      <c r="X173" s="106"/>
      <c r="Y173" s="106"/>
      <c r="AB173" s="71" t="s">
        <v>632</v>
      </c>
      <c r="AC173" s="71" t="s">
        <v>382</v>
      </c>
      <c r="AZ173" s="79" t="s">
        <v>1097</v>
      </c>
      <c r="BA173" s="80" t="s">
        <v>1074</v>
      </c>
      <c r="BE173" s="79" t="s">
        <v>1385</v>
      </c>
      <c r="BF173" s="82" t="s">
        <v>386</v>
      </c>
    </row>
    <row r="174" spans="8:58">
      <c r="H174" s="106"/>
      <c r="I174" s="86" t="s">
        <v>1488</v>
      </c>
      <c r="J174" s="106"/>
      <c r="K174" s="106"/>
      <c r="L174" s="106"/>
      <c r="M174" s="106"/>
      <c r="N174" s="106"/>
      <c r="O174" s="106"/>
      <c r="P174" s="106"/>
      <c r="Q174" s="106"/>
      <c r="R174" s="106"/>
      <c r="S174" s="106"/>
      <c r="T174" s="106"/>
      <c r="U174" s="92" t="s">
        <v>1489</v>
      </c>
      <c r="V174" s="86" t="s">
        <v>1490</v>
      </c>
      <c r="W174" s="106"/>
      <c r="X174" s="106"/>
      <c r="Y174" s="106"/>
      <c r="AB174" s="70" t="s">
        <v>490</v>
      </c>
      <c r="AC174" s="70" t="s">
        <v>575</v>
      </c>
      <c r="AZ174" s="79" t="s">
        <v>1105</v>
      </c>
      <c r="BA174" s="80" t="s">
        <v>1074</v>
      </c>
      <c r="BE174" s="79" t="s">
        <v>1389</v>
      </c>
      <c r="BF174" s="82" t="s">
        <v>386</v>
      </c>
    </row>
    <row r="175" spans="8:58">
      <c r="H175" s="106"/>
      <c r="I175" s="86" t="s">
        <v>1491</v>
      </c>
      <c r="J175" s="106"/>
      <c r="K175" s="106"/>
      <c r="L175" s="106"/>
      <c r="M175" s="106"/>
      <c r="N175" s="106"/>
      <c r="O175" s="106"/>
      <c r="P175" s="106"/>
      <c r="Q175" s="106"/>
      <c r="R175" s="106"/>
      <c r="S175" s="106"/>
      <c r="T175" s="106"/>
      <c r="U175" s="92" t="s">
        <v>1492</v>
      </c>
      <c r="V175" s="86" t="s">
        <v>1493</v>
      </c>
      <c r="W175" s="106"/>
      <c r="X175" s="106"/>
      <c r="Y175" s="106"/>
      <c r="AB175" s="70" t="s">
        <v>607</v>
      </c>
      <c r="AC175" s="70" t="s">
        <v>706</v>
      </c>
      <c r="AZ175" s="79" t="s">
        <v>1112</v>
      </c>
      <c r="BA175" s="80" t="s">
        <v>1074</v>
      </c>
      <c r="BE175" s="79" t="s">
        <v>1394</v>
      </c>
      <c r="BF175" s="82" t="s">
        <v>386</v>
      </c>
    </row>
    <row r="176" spans="8:58">
      <c r="H176" s="106"/>
      <c r="I176" s="86" t="s">
        <v>1494</v>
      </c>
      <c r="J176" s="106"/>
      <c r="K176" s="106"/>
      <c r="L176" s="106"/>
      <c r="M176" s="106"/>
      <c r="N176" s="106"/>
      <c r="O176" s="106"/>
      <c r="P176" s="106"/>
      <c r="Q176" s="106"/>
      <c r="R176" s="106"/>
      <c r="S176" s="106"/>
      <c r="T176" s="106"/>
      <c r="U176" s="92" t="s">
        <v>1495</v>
      </c>
      <c r="V176" s="86" t="s">
        <v>1496</v>
      </c>
      <c r="W176" s="106"/>
      <c r="X176" s="106"/>
      <c r="Y176" s="106"/>
      <c r="AB176" s="70" t="s">
        <v>665</v>
      </c>
      <c r="AC176" s="70" t="s">
        <v>758</v>
      </c>
      <c r="AZ176" s="79" t="s">
        <v>1120</v>
      </c>
      <c r="BA176" s="80" t="s">
        <v>1074</v>
      </c>
      <c r="BE176" s="79" t="s">
        <v>1398</v>
      </c>
      <c r="BF176" s="82" t="s">
        <v>386</v>
      </c>
    </row>
    <row r="177" spans="8:58">
      <c r="H177" s="106"/>
      <c r="I177" s="86" t="s">
        <v>1497</v>
      </c>
      <c r="J177" s="106"/>
      <c r="K177" s="106"/>
      <c r="L177" s="106"/>
      <c r="M177" s="106"/>
      <c r="N177" s="106"/>
      <c r="O177" s="106"/>
      <c r="P177" s="106"/>
      <c r="Q177" s="106"/>
      <c r="R177" s="106"/>
      <c r="S177" s="106"/>
      <c r="T177" s="106"/>
      <c r="U177" s="92" t="s">
        <v>1498</v>
      </c>
      <c r="V177" s="86" t="s">
        <v>1499</v>
      </c>
      <c r="W177" s="106"/>
      <c r="X177" s="106"/>
      <c r="Y177" s="106"/>
      <c r="AB177" s="70" t="s">
        <v>433</v>
      </c>
      <c r="AC177" s="70" t="s">
        <v>879</v>
      </c>
      <c r="AZ177" s="79" t="s">
        <v>1127</v>
      </c>
      <c r="BA177" s="80" t="s">
        <v>1128</v>
      </c>
      <c r="BE177" s="79" t="s">
        <v>1402</v>
      </c>
      <c r="BF177" s="82" t="s">
        <v>386</v>
      </c>
    </row>
    <row r="178" spans="8:58">
      <c r="H178" s="106"/>
      <c r="I178" s="86" t="s">
        <v>1500</v>
      </c>
      <c r="J178" s="106"/>
      <c r="K178" s="106"/>
      <c r="L178" s="106"/>
      <c r="M178" s="106"/>
      <c r="N178" s="106"/>
      <c r="O178" s="106"/>
      <c r="P178" s="106"/>
      <c r="Q178" s="106"/>
      <c r="R178" s="106"/>
      <c r="S178" s="106"/>
      <c r="T178" s="106"/>
      <c r="U178" s="92" t="s">
        <v>1501</v>
      </c>
      <c r="V178" s="86" t="s">
        <v>1502</v>
      </c>
      <c r="W178" s="106"/>
      <c r="X178" s="106"/>
      <c r="Y178" s="106"/>
      <c r="AB178" s="70" t="s">
        <v>621</v>
      </c>
      <c r="AC178" s="70" t="s">
        <v>887</v>
      </c>
      <c r="AZ178" s="79" t="s">
        <v>1135</v>
      </c>
      <c r="BA178" s="80" t="s">
        <v>1128</v>
      </c>
      <c r="BE178" s="79" t="s">
        <v>1103</v>
      </c>
      <c r="BF178" s="82" t="s">
        <v>386</v>
      </c>
    </row>
    <row r="179" spans="8:58">
      <c r="H179" s="106"/>
      <c r="I179" s="86" t="s">
        <v>1503</v>
      </c>
      <c r="J179" s="106"/>
      <c r="K179" s="106"/>
      <c r="L179" s="106"/>
      <c r="M179" s="106"/>
      <c r="N179" s="106"/>
      <c r="O179" s="106"/>
      <c r="P179" s="106"/>
      <c r="Q179" s="106"/>
      <c r="R179" s="106"/>
      <c r="S179" s="106"/>
      <c r="T179" s="106"/>
      <c r="U179" s="92" t="s">
        <v>1504</v>
      </c>
      <c r="V179" s="86" t="s">
        <v>1505</v>
      </c>
      <c r="W179" s="106"/>
      <c r="X179" s="106"/>
      <c r="Y179" s="106"/>
      <c r="AB179" s="70" t="s">
        <v>643</v>
      </c>
      <c r="AC179" s="70" t="s">
        <v>899</v>
      </c>
      <c r="AZ179" s="122" t="s">
        <v>1142</v>
      </c>
      <c r="BA179" s="123" t="s">
        <v>1128</v>
      </c>
      <c r="BE179" s="79" t="s">
        <v>966</v>
      </c>
      <c r="BF179" s="82" t="s">
        <v>700</v>
      </c>
    </row>
    <row r="180" spans="8:58">
      <c r="H180" s="106"/>
      <c r="I180" s="86" t="s">
        <v>1506</v>
      </c>
      <c r="J180" s="106"/>
      <c r="K180" s="106"/>
      <c r="L180" s="106"/>
      <c r="M180" s="106"/>
      <c r="N180" s="106"/>
      <c r="O180" s="106"/>
      <c r="P180" s="106"/>
      <c r="Q180" s="106"/>
      <c r="R180" s="106"/>
      <c r="S180" s="106"/>
      <c r="T180" s="106"/>
      <c r="U180" s="92" t="s">
        <v>1507</v>
      </c>
      <c r="V180" s="86" t="s">
        <v>1508</v>
      </c>
      <c r="W180" s="106"/>
      <c r="X180" s="106"/>
      <c r="Y180" s="106"/>
      <c r="AB180" s="70" t="s">
        <v>693</v>
      </c>
      <c r="AC180" s="70" t="s">
        <v>916</v>
      </c>
      <c r="AZ180" s="79" t="s">
        <v>1150</v>
      </c>
      <c r="BA180" s="80" t="s">
        <v>1128</v>
      </c>
      <c r="BE180" s="79" t="s">
        <v>485</v>
      </c>
      <c r="BF180" s="82" t="s">
        <v>386</v>
      </c>
    </row>
    <row r="181" spans="8:58">
      <c r="H181" s="106"/>
      <c r="I181" s="86" t="s">
        <v>673</v>
      </c>
      <c r="J181" s="106"/>
      <c r="K181" s="106"/>
      <c r="L181" s="106"/>
      <c r="M181" s="106"/>
      <c r="N181" s="106"/>
      <c r="O181" s="106"/>
      <c r="P181" s="106"/>
      <c r="Q181" s="106"/>
      <c r="R181" s="106"/>
      <c r="S181" s="106"/>
      <c r="T181" s="106"/>
      <c r="U181" s="92" t="s">
        <v>1509</v>
      </c>
      <c r="V181" s="86" t="s">
        <v>1510</v>
      </c>
      <c r="W181" s="106"/>
      <c r="X181" s="106"/>
      <c r="Y181" s="106"/>
      <c r="AB181" s="70" t="s">
        <v>403</v>
      </c>
      <c r="AC181" s="70" t="s">
        <v>936</v>
      </c>
      <c r="AZ181" s="79" t="s">
        <v>1158</v>
      </c>
      <c r="BA181" s="80" t="s">
        <v>1128</v>
      </c>
      <c r="BE181" s="79" t="s">
        <v>1406</v>
      </c>
      <c r="BF181" s="82" t="s">
        <v>386</v>
      </c>
    </row>
    <row r="182" spans="8:58">
      <c r="H182" s="106"/>
      <c r="I182" s="86" t="s">
        <v>1511</v>
      </c>
      <c r="J182" s="106"/>
      <c r="K182" s="106"/>
      <c r="L182" s="106"/>
      <c r="M182" s="106"/>
      <c r="N182" s="106"/>
      <c r="O182" s="106"/>
      <c r="P182" s="106"/>
      <c r="Q182" s="106"/>
      <c r="R182" s="106"/>
      <c r="S182" s="106"/>
      <c r="T182" s="106"/>
      <c r="U182" s="92" t="s">
        <v>1512</v>
      </c>
      <c r="V182" s="86" t="s">
        <v>1513</v>
      </c>
      <c r="W182" s="106"/>
      <c r="X182" s="106"/>
      <c r="Y182" s="106"/>
      <c r="AB182" s="70" t="s">
        <v>675</v>
      </c>
      <c r="AC182" s="70" t="s">
        <v>972</v>
      </c>
      <c r="AZ182" s="79" t="s">
        <v>1166</v>
      </c>
      <c r="BA182" s="80" t="s">
        <v>1128</v>
      </c>
      <c r="BE182" s="79" t="s">
        <v>973</v>
      </c>
      <c r="BF182" s="82" t="s">
        <v>700</v>
      </c>
    </row>
    <row r="183" spans="8:58">
      <c r="H183" s="106"/>
      <c r="I183" s="86" t="s">
        <v>1514</v>
      </c>
      <c r="J183" s="106"/>
      <c r="K183" s="106"/>
      <c r="L183" s="106"/>
      <c r="M183" s="106"/>
      <c r="N183" s="106"/>
      <c r="O183" s="106"/>
      <c r="P183" s="106"/>
      <c r="Q183" s="106"/>
      <c r="R183" s="106"/>
      <c r="S183" s="106"/>
      <c r="T183" s="106"/>
      <c r="U183" s="92" t="s">
        <v>1515</v>
      </c>
      <c r="V183" s="86" t="s">
        <v>1516</v>
      </c>
      <c r="W183" s="106"/>
      <c r="X183" s="106"/>
      <c r="Y183" s="106"/>
      <c r="AB183" s="70" t="s">
        <v>533</v>
      </c>
      <c r="AC183" s="70" t="s">
        <v>1023</v>
      </c>
      <c r="AZ183" s="79" t="s">
        <v>1174</v>
      </c>
      <c r="BA183" s="80" t="s">
        <v>1128</v>
      </c>
      <c r="BE183" s="79" t="s">
        <v>906</v>
      </c>
      <c r="BF183" s="82" t="s">
        <v>386</v>
      </c>
    </row>
    <row r="184" spans="8:58">
      <c r="H184" s="106"/>
      <c r="I184" s="86" t="s">
        <v>1517</v>
      </c>
      <c r="J184" s="106"/>
      <c r="K184" s="106"/>
      <c r="L184" s="106"/>
      <c r="M184" s="106"/>
      <c r="N184" s="106"/>
      <c r="O184" s="106"/>
      <c r="P184" s="106"/>
      <c r="Q184" s="106"/>
      <c r="R184" s="106"/>
      <c r="S184" s="106"/>
      <c r="T184" s="106"/>
      <c r="U184" s="92" t="s">
        <v>1518</v>
      </c>
      <c r="V184" s="86" t="s">
        <v>1519</v>
      </c>
      <c r="W184" s="106"/>
      <c r="X184" s="106"/>
      <c r="Y184" s="106"/>
      <c r="AB184" s="70" t="s">
        <v>465</v>
      </c>
      <c r="AC184" s="70" t="s">
        <v>1044</v>
      </c>
      <c r="AZ184" s="79" t="s">
        <v>404</v>
      </c>
      <c r="BA184" s="80" t="s">
        <v>1182</v>
      </c>
      <c r="BE184" s="79" t="s">
        <v>912</v>
      </c>
      <c r="BF184" s="82" t="s">
        <v>386</v>
      </c>
    </row>
    <row r="185" spans="8:58">
      <c r="H185" s="106"/>
      <c r="I185" s="86" t="s">
        <v>1520</v>
      </c>
      <c r="J185" s="106"/>
      <c r="K185" s="106"/>
      <c r="L185" s="106"/>
      <c r="M185" s="106"/>
      <c r="N185" s="106"/>
      <c r="O185" s="106"/>
      <c r="P185" s="106"/>
      <c r="Q185" s="106"/>
      <c r="R185" s="106"/>
      <c r="S185" s="106"/>
      <c r="T185" s="106"/>
      <c r="U185" s="92" t="s">
        <v>1521</v>
      </c>
      <c r="V185" s="86" t="s">
        <v>1522</v>
      </c>
      <c r="W185" s="106"/>
      <c r="X185" s="106"/>
      <c r="Y185" s="106"/>
      <c r="AB185" s="70" t="s">
        <v>573</v>
      </c>
      <c r="AC185" s="70" t="s">
        <v>1074</v>
      </c>
      <c r="AZ185" s="79" t="s">
        <v>434</v>
      </c>
      <c r="BA185" s="80" t="s">
        <v>1182</v>
      </c>
      <c r="BE185" s="79" t="s">
        <v>1411</v>
      </c>
      <c r="BF185" s="82" t="s">
        <v>386</v>
      </c>
    </row>
    <row r="186" spans="8:58">
      <c r="H186" s="106"/>
      <c r="I186" s="86" t="s">
        <v>1523</v>
      </c>
      <c r="J186" s="106"/>
      <c r="K186" s="106"/>
      <c r="L186" s="106"/>
      <c r="M186" s="106"/>
      <c r="N186" s="106"/>
      <c r="O186" s="106"/>
      <c r="P186" s="106"/>
      <c r="Q186" s="106"/>
      <c r="R186" s="106"/>
      <c r="S186" s="106"/>
      <c r="T186" s="106"/>
      <c r="U186" s="92" t="s">
        <v>1524</v>
      </c>
      <c r="V186" s="86" t="s">
        <v>1525</v>
      </c>
      <c r="W186" s="106"/>
      <c r="X186" s="106"/>
      <c r="Y186" s="106"/>
      <c r="AB186" s="70" t="s">
        <v>684</v>
      </c>
      <c r="AC186" s="70" t="s">
        <v>1128</v>
      </c>
      <c r="AZ186" s="79" t="s">
        <v>466</v>
      </c>
      <c r="BA186" s="80" t="s">
        <v>1182</v>
      </c>
      <c r="BE186" s="79" t="s">
        <v>1415</v>
      </c>
      <c r="BF186" s="82" t="s">
        <v>386</v>
      </c>
    </row>
    <row r="187" spans="8:58">
      <c r="H187" s="106"/>
      <c r="I187" s="86" t="s">
        <v>1526</v>
      </c>
      <c r="J187" s="106"/>
      <c r="K187" s="106"/>
      <c r="L187" s="106"/>
      <c r="M187" s="106"/>
      <c r="N187" s="106"/>
      <c r="O187" s="106"/>
      <c r="P187" s="106"/>
      <c r="Q187" s="106"/>
      <c r="R187" s="106"/>
      <c r="S187" s="106"/>
      <c r="T187" s="106"/>
      <c r="U187" s="92" t="s">
        <v>1527</v>
      </c>
      <c r="V187" s="86" t="s">
        <v>1528</v>
      </c>
      <c r="W187" s="106"/>
      <c r="X187" s="106"/>
      <c r="Y187" s="106"/>
      <c r="AB187" s="70" t="s">
        <v>512</v>
      </c>
      <c r="AC187" s="70" t="s">
        <v>1295</v>
      </c>
      <c r="AZ187" s="79" t="s">
        <v>491</v>
      </c>
      <c r="BA187" s="80" t="s">
        <v>1182</v>
      </c>
      <c r="BE187" s="79" t="s">
        <v>1110</v>
      </c>
      <c r="BF187" s="82" t="s">
        <v>386</v>
      </c>
    </row>
    <row r="188" spans="8:58">
      <c r="H188" s="106"/>
      <c r="I188" s="86" t="s">
        <v>1529</v>
      </c>
      <c r="J188" s="106"/>
      <c r="K188" s="106"/>
      <c r="L188" s="106"/>
      <c r="M188" s="106"/>
      <c r="N188" s="106"/>
      <c r="O188" s="106"/>
      <c r="P188" s="106"/>
      <c r="Q188" s="106"/>
      <c r="R188" s="106"/>
      <c r="S188" s="106"/>
      <c r="T188" s="106"/>
      <c r="U188" s="92" t="s">
        <v>1530</v>
      </c>
      <c r="V188" s="86" t="s">
        <v>1531</v>
      </c>
      <c r="W188" s="106"/>
      <c r="X188" s="106"/>
      <c r="Y188" s="106"/>
      <c r="AB188" s="70" t="s">
        <v>489</v>
      </c>
      <c r="AC188" s="70" t="s">
        <v>1321</v>
      </c>
      <c r="AZ188" s="79" t="s">
        <v>514</v>
      </c>
      <c r="BA188" s="80" t="s">
        <v>1182</v>
      </c>
      <c r="BE188" s="79" t="s">
        <v>913</v>
      </c>
      <c r="BF188" s="82" t="s">
        <v>386</v>
      </c>
    </row>
    <row r="189" spans="8:58">
      <c r="H189" s="106"/>
      <c r="I189" s="86" t="s">
        <v>1532</v>
      </c>
      <c r="J189" s="106"/>
      <c r="K189" s="106"/>
      <c r="L189" s="106"/>
      <c r="M189" s="106"/>
      <c r="N189" s="106"/>
      <c r="O189" s="106"/>
      <c r="P189" s="106"/>
      <c r="Q189" s="106"/>
      <c r="R189" s="106"/>
      <c r="S189" s="106"/>
      <c r="T189" s="106"/>
      <c r="U189" s="92" t="s">
        <v>1533</v>
      </c>
      <c r="V189" s="86" t="s">
        <v>1534</v>
      </c>
      <c r="W189" s="106"/>
      <c r="X189" s="106"/>
      <c r="Y189" s="106"/>
      <c r="AB189" s="70" t="s">
        <v>432</v>
      </c>
      <c r="AC189" s="70" t="s">
        <v>1381</v>
      </c>
      <c r="AZ189" s="79" t="s">
        <v>534</v>
      </c>
      <c r="BA189" s="80" t="s">
        <v>1182</v>
      </c>
      <c r="BE189" s="79" t="s">
        <v>1419</v>
      </c>
      <c r="BF189" s="82" t="s">
        <v>386</v>
      </c>
    </row>
    <row r="190" spans="8:58">
      <c r="H190" s="106"/>
      <c r="I190" s="86" t="s">
        <v>1535</v>
      </c>
      <c r="J190" s="106"/>
      <c r="K190" s="106"/>
      <c r="L190" s="106"/>
      <c r="M190" s="106"/>
      <c r="N190" s="106"/>
      <c r="O190" s="106"/>
      <c r="P190" s="106"/>
      <c r="Q190" s="106"/>
      <c r="R190" s="106"/>
      <c r="S190" s="106"/>
      <c r="T190" s="106"/>
      <c r="U190" s="92" t="s">
        <v>1536</v>
      </c>
      <c r="V190" s="86" t="s">
        <v>1537</v>
      </c>
      <c r="W190" s="106"/>
      <c r="X190" s="106"/>
      <c r="Y190" s="106"/>
      <c r="AB190" s="70" t="s">
        <v>402</v>
      </c>
      <c r="AC190" s="70" t="s">
        <v>1435</v>
      </c>
      <c r="AZ190" s="79" t="s">
        <v>555</v>
      </c>
      <c r="BA190" s="80" t="s">
        <v>1182</v>
      </c>
      <c r="BE190" s="79" t="s">
        <v>1118</v>
      </c>
      <c r="BF190" s="82" t="s">
        <v>386</v>
      </c>
    </row>
    <row r="191" spans="8:58">
      <c r="H191" s="106"/>
      <c r="I191" s="86" t="s">
        <v>1538</v>
      </c>
      <c r="J191" s="106"/>
      <c r="K191" s="106"/>
      <c r="L191" s="106"/>
      <c r="M191" s="106"/>
      <c r="N191" s="106"/>
      <c r="O191" s="106"/>
      <c r="P191" s="106"/>
      <c r="Q191" s="106"/>
      <c r="R191" s="106"/>
      <c r="S191" s="106"/>
      <c r="T191" s="106"/>
      <c r="U191" s="92" t="s">
        <v>1539</v>
      </c>
      <c r="V191" s="86" t="s">
        <v>1540</v>
      </c>
      <c r="W191" s="106"/>
      <c r="X191" s="106"/>
      <c r="Y191" s="106"/>
      <c r="AB191" s="70" t="s">
        <v>464</v>
      </c>
      <c r="AC191" s="70" t="s">
        <v>1445</v>
      </c>
      <c r="AZ191" s="79" t="s">
        <v>574</v>
      </c>
      <c r="BA191" s="80" t="s">
        <v>1182</v>
      </c>
      <c r="BE191" s="79" t="s">
        <v>1423</v>
      </c>
      <c r="BF191" s="82" t="s">
        <v>386</v>
      </c>
    </row>
    <row r="192" spans="8:58">
      <c r="H192" s="106"/>
      <c r="I192" s="86" t="s">
        <v>1541</v>
      </c>
      <c r="J192" s="106"/>
      <c r="K192" s="106"/>
      <c r="L192" s="106"/>
      <c r="M192" s="106"/>
      <c r="N192" s="106"/>
      <c r="O192" s="106"/>
      <c r="P192" s="106"/>
      <c r="Q192" s="106"/>
      <c r="R192" s="106"/>
      <c r="S192" s="106"/>
      <c r="T192" s="106"/>
      <c r="U192" s="92" t="s">
        <v>1542</v>
      </c>
      <c r="V192" s="86" t="s">
        <v>1543</v>
      </c>
      <c r="W192" s="106"/>
      <c r="X192" s="106"/>
      <c r="Y192" s="106"/>
      <c r="AB192" s="70" t="s">
        <v>432</v>
      </c>
      <c r="AC192" s="70" t="s">
        <v>1445</v>
      </c>
      <c r="AZ192" s="79" t="s">
        <v>592</v>
      </c>
      <c r="BA192" s="80" t="s">
        <v>1182</v>
      </c>
      <c r="BE192" s="79" t="s">
        <v>514</v>
      </c>
      <c r="BF192" s="82" t="s">
        <v>386</v>
      </c>
    </row>
    <row r="193" spans="8:58">
      <c r="H193" s="106"/>
      <c r="I193" s="86" t="s">
        <v>1544</v>
      </c>
      <c r="J193" s="106"/>
      <c r="K193" s="106"/>
      <c r="L193" s="106"/>
      <c r="M193" s="106"/>
      <c r="N193" s="106"/>
      <c r="O193" s="106"/>
      <c r="P193" s="106"/>
      <c r="Q193" s="106"/>
      <c r="R193" s="106"/>
      <c r="S193" s="106"/>
      <c r="T193" s="106"/>
      <c r="U193" s="92" t="s">
        <v>1545</v>
      </c>
      <c r="V193" s="86" t="s">
        <v>1546</v>
      </c>
      <c r="W193" s="106"/>
      <c r="X193" s="106"/>
      <c r="Y193" s="106"/>
      <c r="AB193" s="70" t="s">
        <v>532</v>
      </c>
      <c r="AC193" s="70" t="s">
        <v>1455</v>
      </c>
      <c r="AZ193" s="79" t="s">
        <v>608</v>
      </c>
      <c r="BA193" s="80" t="s">
        <v>1182</v>
      </c>
      <c r="BE193" s="79" t="s">
        <v>508</v>
      </c>
      <c r="BF193" s="82" t="s">
        <v>386</v>
      </c>
    </row>
    <row r="194" spans="8:58">
      <c r="H194" s="106"/>
      <c r="I194" s="86" t="s">
        <v>1547</v>
      </c>
      <c r="J194" s="106"/>
      <c r="K194" s="106"/>
      <c r="L194" s="106"/>
      <c r="M194" s="106"/>
      <c r="N194" s="106"/>
      <c r="O194" s="106"/>
      <c r="P194" s="106"/>
      <c r="Q194" s="106"/>
      <c r="R194" s="106"/>
      <c r="S194" s="106"/>
      <c r="T194" s="106"/>
      <c r="U194" s="92" t="s">
        <v>1548</v>
      </c>
      <c r="V194" s="86" t="s">
        <v>1549</v>
      </c>
      <c r="W194" s="106"/>
      <c r="X194" s="106"/>
      <c r="Y194" s="106"/>
      <c r="AB194" s="95" t="s">
        <v>654</v>
      </c>
      <c r="AC194" s="95" t="s">
        <v>1478</v>
      </c>
      <c r="AZ194" s="79" t="s">
        <v>622</v>
      </c>
      <c r="BA194" s="80" t="s">
        <v>1182</v>
      </c>
      <c r="BE194" s="79" t="s">
        <v>529</v>
      </c>
      <c r="BF194" s="82" t="s">
        <v>386</v>
      </c>
    </row>
    <row r="195" spans="8:58">
      <c r="H195" s="106"/>
      <c r="I195" s="86" t="s">
        <v>1550</v>
      </c>
      <c r="J195" s="106"/>
      <c r="K195" s="106"/>
      <c r="L195" s="106"/>
      <c r="M195" s="106"/>
      <c r="N195" s="106"/>
      <c r="O195" s="106"/>
      <c r="P195" s="106"/>
      <c r="Q195" s="106"/>
      <c r="R195" s="106"/>
      <c r="S195" s="106"/>
      <c r="T195" s="106"/>
      <c r="U195" s="92" t="s">
        <v>1551</v>
      </c>
      <c r="V195" s="86" t="s">
        <v>1552</v>
      </c>
      <c r="W195" s="106"/>
      <c r="X195" s="106"/>
      <c r="Y195" s="106"/>
      <c r="AB195" s="174"/>
      <c r="AC195" s="175">
        <v>1389</v>
      </c>
      <c r="AZ195" s="79" t="s">
        <v>633</v>
      </c>
      <c r="BA195" s="80" t="s">
        <v>1182</v>
      </c>
      <c r="BE195" s="79" t="s">
        <v>1125</v>
      </c>
      <c r="BF195" s="82" t="s">
        <v>386</v>
      </c>
    </row>
    <row r="196" spans="8:58">
      <c r="H196" s="106"/>
      <c r="I196" s="86" t="s">
        <v>1553</v>
      </c>
      <c r="J196" s="106"/>
      <c r="K196" s="106"/>
      <c r="L196" s="106"/>
      <c r="M196" s="106"/>
      <c r="N196" s="106"/>
      <c r="O196" s="106"/>
      <c r="P196" s="106"/>
      <c r="Q196" s="106"/>
      <c r="R196" s="106"/>
      <c r="S196" s="106"/>
      <c r="T196" s="106"/>
      <c r="U196" s="92" t="s">
        <v>1554</v>
      </c>
      <c r="V196" s="86" t="s">
        <v>1555</v>
      </c>
      <c r="W196" s="106"/>
      <c r="X196" s="106"/>
      <c r="Y196" s="106"/>
      <c r="AZ196" s="79" t="s">
        <v>644</v>
      </c>
      <c r="BA196" s="80" t="s">
        <v>1182</v>
      </c>
      <c r="BE196" s="79" t="s">
        <v>552</v>
      </c>
      <c r="BF196" s="82" t="s">
        <v>386</v>
      </c>
    </row>
    <row r="197" spans="8:58">
      <c r="H197" s="106"/>
      <c r="I197" s="86" t="s">
        <v>1556</v>
      </c>
      <c r="J197" s="106"/>
      <c r="K197" s="106"/>
      <c r="L197" s="106"/>
      <c r="M197" s="106"/>
      <c r="N197" s="106"/>
      <c r="O197" s="106"/>
      <c r="P197" s="106"/>
      <c r="Q197" s="106"/>
      <c r="R197" s="106"/>
      <c r="S197" s="106"/>
      <c r="T197" s="106"/>
      <c r="U197" s="92" t="s">
        <v>1557</v>
      </c>
      <c r="V197" s="86" t="s">
        <v>1558</v>
      </c>
      <c r="W197" s="106"/>
      <c r="X197" s="106"/>
      <c r="Y197" s="106"/>
      <c r="AZ197" s="79" t="s">
        <v>655</v>
      </c>
      <c r="BA197" s="80" t="s">
        <v>1182</v>
      </c>
      <c r="BE197" s="79" t="s">
        <v>921</v>
      </c>
      <c r="BF197" s="82" t="s">
        <v>386</v>
      </c>
    </row>
    <row r="198" spans="8:58">
      <c r="H198" s="106"/>
      <c r="I198" s="86" t="s">
        <v>1559</v>
      </c>
      <c r="J198" s="106"/>
      <c r="K198" s="106"/>
      <c r="L198" s="106"/>
      <c r="M198" s="106"/>
      <c r="N198" s="106"/>
      <c r="O198" s="106"/>
      <c r="P198" s="106"/>
      <c r="Q198" s="106"/>
      <c r="R198" s="106"/>
      <c r="S198" s="106"/>
      <c r="T198" s="106"/>
      <c r="U198" s="92" t="s">
        <v>1560</v>
      </c>
      <c r="V198" s="86" t="s">
        <v>1561</v>
      </c>
      <c r="W198" s="106"/>
      <c r="X198" s="106"/>
      <c r="Y198" s="106"/>
      <c r="AZ198" s="79" t="s">
        <v>666</v>
      </c>
      <c r="BA198" s="80" t="s">
        <v>1182</v>
      </c>
      <c r="BE198" s="79" t="s">
        <v>927</v>
      </c>
      <c r="BF198" s="82" t="s">
        <v>386</v>
      </c>
    </row>
    <row r="199" spans="8:58">
      <c r="H199" s="106"/>
      <c r="I199" s="86" t="s">
        <v>1562</v>
      </c>
      <c r="J199" s="106"/>
      <c r="K199" s="106"/>
      <c r="L199" s="106"/>
      <c r="M199" s="106"/>
      <c r="N199" s="106"/>
      <c r="O199" s="106"/>
      <c r="P199" s="106"/>
      <c r="Q199" s="106"/>
      <c r="R199" s="106"/>
      <c r="S199" s="106"/>
      <c r="T199" s="106"/>
      <c r="U199" s="92" t="s">
        <v>1563</v>
      </c>
      <c r="V199" s="86" t="s">
        <v>1564</v>
      </c>
      <c r="W199" s="106"/>
      <c r="X199" s="106"/>
      <c r="Y199" s="106"/>
      <c r="AZ199" s="79" t="s">
        <v>676</v>
      </c>
      <c r="BA199" s="80" t="s">
        <v>1182</v>
      </c>
      <c r="BE199" s="79" t="s">
        <v>1132</v>
      </c>
      <c r="BF199" s="82" t="s">
        <v>386</v>
      </c>
    </row>
    <row r="200" spans="8:58">
      <c r="H200" s="106"/>
      <c r="I200" s="86" t="s">
        <v>1565</v>
      </c>
      <c r="J200" s="106"/>
      <c r="K200" s="106"/>
      <c r="L200" s="106"/>
      <c r="M200" s="106"/>
      <c r="N200" s="106"/>
      <c r="O200" s="106"/>
      <c r="P200" s="106"/>
      <c r="Q200" s="106"/>
      <c r="R200" s="106"/>
      <c r="S200" s="106"/>
      <c r="T200" s="106"/>
      <c r="U200" s="92" t="s">
        <v>1566</v>
      </c>
      <c r="V200" s="86" t="s">
        <v>1567</v>
      </c>
      <c r="W200" s="106"/>
      <c r="X200" s="106"/>
      <c r="Y200" s="106"/>
      <c r="AZ200" s="79" t="s">
        <v>685</v>
      </c>
      <c r="BA200" s="80" t="s">
        <v>1182</v>
      </c>
      <c r="BE200" s="79" t="s">
        <v>956</v>
      </c>
      <c r="BF200" s="82" t="s">
        <v>274</v>
      </c>
    </row>
    <row r="201" spans="8:58">
      <c r="H201" s="106"/>
      <c r="I201" s="86" t="s">
        <v>1568</v>
      </c>
      <c r="J201" s="106"/>
      <c r="K201" s="106"/>
      <c r="L201" s="106"/>
      <c r="M201" s="106"/>
      <c r="N201" s="106"/>
      <c r="O201" s="106"/>
      <c r="P201" s="106"/>
      <c r="Q201" s="106"/>
      <c r="R201" s="106"/>
      <c r="S201" s="106"/>
      <c r="T201" s="106"/>
      <c r="U201" s="92" t="s">
        <v>1569</v>
      </c>
      <c r="V201" s="86" t="s">
        <v>1570</v>
      </c>
      <c r="W201" s="106"/>
      <c r="X201" s="106"/>
      <c r="Y201" s="106"/>
      <c r="AZ201" s="79" t="s">
        <v>694</v>
      </c>
      <c r="BA201" s="80" t="s">
        <v>1182</v>
      </c>
      <c r="BE201" s="79" t="s">
        <v>570</v>
      </c>
      <c r="BF201" s="82" t="s">
        <v>386</v>
      </c>
    </row>
    <row r="202" spans="8:58">
      <c r="H202" s="106"/>
      <c r="I202" s="86" t="s">
        <v>1571</v>
      </c>
      <c r="J202" s="106"/>
      <c r="K202" s="106"/>
      <c r="L202" s="106"/>
      <c r="M202" s="106"/>
      <c r="N202" s="106"/>
      <c r="O202" s="106"/>
      <c r="P202" s="106"/>
      <c r="Q202" s="106"/>
      <c r="R202" s="106"/>
      <c r="S202" s="106"/>
      <c r="T202" s="106"/>
      <c r="U202" s="92" t="s">
        <v>1572</v>
      </c>
      <c r="V202" s="86" t="s">
        <v>1573</v>
      </c>
      <c r="W202" s="106"/>
      <c r="X202" s="106"/>
      <c r="Y202" s="106"/>
      <c r="AZ202" s="79" t="s">
        <v>704</v>
      </c>
      <c r="BA202" s="80" t="s">
        <v>1182</v>
      </c>
      <c r="BE202" s="79" t="s">
        <v>964</v>
      </c>
      <c r="BF202" s="82" t="s">
        <v>951</v>
      </c>
    </row>
    <row r="203" spans="8:58">
      <c r="H203" s="106"/>
      <c r="I203" s="86" t="s">
        <v>1574</v>
      </c>
      <c r="J203" s="106"/>
      <c r="K203" s="106"/>
      <c r="L203" s="106"/>
      <c r="M203" s="106"/>
      <c r="N203" s="106"/>
      <c r="O203" s="106"/>
      <c r="P203" s="106"/>
      <c r="Q203" s="106"/>
      <c r="R203" s="106"/>
      <c r="S203" s="106"/>
      <c r="T203" s="106"/>
      <c r="U203" s="92" t="s">
        <v>1575</v>
      </c>
      <c r="V203" s="86" t="s">
        <v>1576</v>
      </c>
      <c r="W203" s="106"/>
      <c r="X203" s="106"/>
      <c r="Y203" s="106"/>
      <c r="AZ203" s="79" t="s">
        <v>714</v>
      </c>
      <c r="BA203" s="80" t="s">
        <v>1182</v>
      </c>
      <c r="BE203" s="79" t="s">
        <v>1577</v>
      </c>
      <c r="BF203" s="82" t="e">
        <v>#N/A</v>
      </c>
    </row>
    <row r="204" spans="8:58">
      <c r="H204" s="106"/>
      <c r="I204" s="86" t="s">
        <v>1578</v>
      </c>
      <c r="J204" s="106"/>
      <c r="K204" s="106"/>
      <c r="L204" s="106"/>
      <c r="M204" s="106"/>
      <c r="N204" s="106"/>
      <c r="O204" s="106"/>
      <c r="P204" s="106"/>
      <c r="Q204" s="106"/>
      <c r="R204" s="106"/>
      <c r="S204" s="106"/>
      <c r="T204" s="106"/>
      <c r="U204" s="92" t="s">
        <v>1579</v>
      </c>
      <c r="V204" s="86" t="s">
        <v>1580</v>
      </c>
      <c r="W204" s="106"/>
      <c r="X204" s="106"/>
      <c r="Y204" s="106"/>
      <c r="AZ204" s="79" t="s">
        <v>723</v>
      </c>
      <c r="BA204" s="80" t="s">
        <v>1182</v>
      </c>
      <c r="BE204" s="79" t="s">
        <v>1140</v>
      </c>
      <c r="BF204" s="82" t="s">
        <v>386</v>
      </c>
    </row>
    <row r="205" spans="8:58">
      <c r="H205" s="106"/>
      <c r="I205" s="86" t="s">
        <v>1581</v>
      </c>
      <c r="J205" s="106"/>
      <c r="K205" s="106"/>
      <c r="L205" s="106"/>
      <c r="M205" s="106"/>
      <c r="N205" s="106"/>
      <c r="O205" s="106"/>
      <c r="P205" s="106"/>
      <c r="Q205" s="106"/>
      <c r="R205" s="106"/>
      <c r="S205" s="106"/>
      <c r="T205" s="106"/>
      <c r="U205" s="92" t="s">
        <v>1582</v>
      </c>
      <c r="V205" s="86" t="s">
        <v>1583</v>
      </c>
      <c r="W205" s="106"/>
      <c r="X205" s="106"/>
      <c r="Y205" s="106"/>
      <c r="AZ205" s="79" t="s">
        <v>732</v>
      </c>
      <c r="BA205" s="80" t="s">
        <v>1182</v>
      </c>
      <c r="BE205" s="79" t="s">
        <v>1427</v>
      </c>
      <c r="BF205" s="82" t="s">
        <v>386</v>
      </c>
    </row>
    <row r="206" spans="8:58">
      <c r="H206" s="106"/>
      <c r="I206" s="87" t="s">
        <v>1584</v>
      </c>
      <c r="J206" s="106"/>
      <c r="K206" s="106"/>
      <c r="L206" s="106"/>
      <c r="M206" s="106"/>
      <c r="N206" s="106"/>
      <c r="O206" s="106"/>
      <c r="P206" s="106"/>
      <c r="Q206" s="106"/>
      <c r="R206" s="106"/>
      <c r="S206" s="106"/>
      <c r="T206" s="106"/>
      <c r="U206" s="92" t="s">
        <v>1585</v>
      </c>
      <c r="V206" s="86" t="s">
        <v>1586</v>
      </c>
      <c r="W206" s="106"/>
      <c r="X206" s="106"/>
      <c r="Y206" s="106"/>
      <c r="AZ206" s="79" t="s">
        <v>740</v>
      </c>
      <c r="BA206" s="80" t="s">
        <v>1182</v>
      </c>
      <c r="BE206" s="79" t="s">
        <v>1148</v>
      </c>
      <c r="BF206" s="82" t="s">
        <v>386</v>
      </c>
    </row>
    <row r="207" spans="8:58">
      <c r="H207" s="106"/>
      <c r="I207" s="106"/>
      <c r="J207" s="106"/>
      <c r="K207" s="106"/>
      <c r="L207" s="106"/>
      <c r="M207" s="106"/>
      <c r="N207" s="106"/>
      <c r="O207" s="106"/>
      <c r="P207" s="106"/>
      <c r="Q207" s="106"/>
      <c r="R207" s="106"/>
      <c r="S207" s="106"/>
      <c r="T207" s="106"/>
      <c r="U207" s="92" t="s">
        <v>1587</v>
      </c>
      <c r="V207" s="86" t="s">
        <v>1588</v>
      </c>
      <c r="W207" s="106"/>
      <c r="X207" s="106"/>
      <c r="Y207" s="106"/>
      <c r="AZ207" s="79" t="s">
        <v>747</v>
      </c>
      <c r="BA207" s="80" t="s">
        <v>1182</v>
      </c>
      <c r="BE207" s="79" t="s">
        <v>1431</v>
      </c>
      <c r="BF207" s="82" t="s">
        <v>386</v>
      </c>
    </row>
    <row r="208" spans="8:58">
      <c r="H208" s="106"/>
      <c r="I208" s="106"/>
      <c r="J208" s="106"/>
      <c r="K208" s="106"/>
      <c r="L208" s="106"/>
      <c r="M208" s="106"/>
      <c r="N208" s="106"/>
      <c r="O208" s="106"/>
      <c r="P208" s="106"/>
      <c r="Q208" s="106"/>
      <c r="R208" s="106"/>
      <c r="S208" s="106"/>
      <c r="T208" s="106"/>
      <c r="U208" s="92" t="s">
        <v>1589</v>
      </c>
      <c r="V208" s="86" t="s">
        <v>1590</v>
      </c>
      <c r="W208" s="106"/>
      <c r="X208" s="106"/>
      <c r="Y208" s="106"/>
      <c r="AZ208" s="79" t="s">
        <v>1094</v>
      </c>
      <c r="BA208" s="80" t="s">
        <v>1591</v>
      </c>
      <c r="BE208" s="79" t="s">
        <v>1434</v>
      </c>
      <c r="BF208" s="82" t="s">
        <v>386</v>
      </c>
    </row>
    <row r="209" spans="8:58">
      <c r="H209" s="106"/>
      <c r="I209" s="106"/>
      <c r="J209" s="106"/>
      <c r="K209" s="106"/>
      <c r="L209" s="106"/>
      <c r="M209" s="106"/>
      <c r="N209" s="106"/>
      <c r="O209" s="106"/>
      <c r="P209" s="106"/>
      <c r="Q209" s="106"/>
      <c r="R209" s="106"/>
      <c r="S209" s="106"/>
      <c r="T209" s="106"/>
      <c r="U209" s="92" t="s">
        <v>1592</v>
      </c>
      <c r="V209" s="86" t="s">
        <v>1593</v>
      </c>
      <c r="W209" s="106"/>
      <c r="X209" s="106"/>
      <c r="Y209" s="106"/>
      <c r="AZ209" s="79" t="s">
        <v>1345</v>
      </c>
      <c r="BA209" s="80" t="s">
        <v>1591</v>
      </c>
      <c r="BE209" s="79" t="s">
        <v>1438</v>
      </c>
      <c r="BF209" s="82" t="s">
        <v>386</v>
      </c>
    </row>
    <row r="210" spans="8:58">
      <c r="H210" s="106"/>
      <c r="I210" s="106"/>
      <c r="J210" s="106"/>
      <c r="K210" s="106"/>
      <c r="L210" s="106"/>
      <c r="M210" s="106"/>
      <c r="N210" s="106"/>
      <c r="O210" s="106"/>
      <c r="P210" s="106"/>
      <c r="Q210" s="106"/>
      <c r="R210" s="106"/>
      <c r="S210" s="106"/>
      <c r="T210" s="106"/>
      <c r="U210" s="92" t="s">
        <v>1594</v>
      </c>
      <c r="V210" s="86" t="s">
        <v>1595</v>
      </c>
      <c r="W210" s="106"/>
      <c r="X210" s="106"/>
      <c r="Y210" s="106"/>
      <c r="AZ210" s="79" t="s">
        <v>1365</v>
      </c>
      <c r="BA210" s="80" t="s">
        <v>1591</v>
      </c>
      <c r="BE210" s="79" t="s">
        <v>1441</v>
      </c>
      <c r="BF210" s="82" t="s">
        <v>386</v>
      </c>
    </row>
    <row r="211" spans="8:58">
      <c r="H211" s="106"/>
      <c r="I211" s="106"/>
      <c r="J211" s="106"/>
      <c r="K211" s="106"/>
      <c r="L211" s="106"/>
      <c r="M211" s="106"/>
      <c r="N211" s="106"/>
      <c r="O211" s="106"/>
      <c r="P211" s="106"/>
      <c r="Q211" s="106"/>
      <c r="R211" s="106"/>
      <c r="S211" s="106"/>
      <c r="T211" s="106"/>
      <c r="U211" s="92" t="s">
        <v>1596</v>
      </c>
      <c r="V211" s="86" t="s">
        <v>1597</v>
      </c>
      <c r="W211" s="106"/>
      <c r="X211" s="106"/>
      <c r="Y211" s="106"/>
      <c r="AZ211" s="79" t="s">
        <v>1379</v>
      </c>
      <c r="BA211" s="80" t="s">
        <v>1591</v>
      </c>
      <c r="BE211" s="79" t="s">
        <v>763</v>
      </c>
      <c r="BF211" s="82" t="s">
        <v>274</v>
      </c>
    </row>
    <row r="212" spans="8:58">
      <c r="H212" s="106"/>
      <c r="I212" s="106"/>
      <c r="J212" s="106"/>
      <c r="K212" s="106"/>
      <c r="L212" s="106"/>
      <c r="M212" s="106"/>
      <c r="N212" s="106"/>
      <c r="O212" s="106"/>
      <c r="P212" s="106"/>
      <c r="Q212" s="106"/>
      <c r="R212" s="106"/>
      <c r="S212" s="106"/>
      <c r="T212" s="106"/>
      <c r="U212" s="92" t="s">
        <v>1598</v>
      </c>
      <c r="V212" s="86" t="s">
        <v>1599</v>
      </c>
      <c r="W212" s="106"/>
      <c r="X212" s="106"/>
      <c r="Y212" s="106"/>
      <c r="AZ212" s="79" t="s">
        <v>1388</v>
      </c>
      <c r="BA212" s="80" t="s">
        <v>1591</v>
      </c>
      <c r="BE212" s="79" t="s">
        <v>920</v>
      </c>
      <c r="BF212" s="82" t="s">
        <v>386</v>
      </c>
    </row>
    <row r="213" spans="8:58">
      <c r="H213" s="106"/>
      <c r="I213" s="106"/>
      <c r="J213" s="106"/>
      <c r="K213" s="106"/>
      <c r="L213" s="106"/>
      <c r="M213" s="106"/>
      <c r="N213" s="106"/>
      <c r="O213" s="106"/>
      <c r="P213" s="106"/>
      <c r="Q213" s="106"/>
      <c r="R213" s="106"/>
      <c r="S213" s="106"/>
      <c r="T213" s="106"/>
      <c r="U213" s="92" t="s">
        <v>1600</v>
      </c>
      <c r="V213" s="86" t="s">
        <v>1601</v>
      </c>
      <c r="W213" s="106"/>
      <c r="X213" s="106"/>
      <c r="Y213" s="106"/>
      <c r="AZ213" s="79" t="s">
        <v>1397</v>
      </c>
      <c r="BA213" s="80" t="s">
        <v>1591</v>
      </c>
      <c r="BE213" s="79" t="s">
        <v>1444</v>
      </c>
      <c r="BF213" s="82" t="s">
        <v>386</v>
      </c>
    </row>
    <row r="214" spans="8:58">
      <c r="H214" s="106"/>
      <c r="I214" s="106"/>
      <c r="J214" s="106"/>
      <c r="K214" s="106"/>
      <c r="L214" s="106"/>
      <c r="M214" s="106"/>
      <c r="N214" s="106"/>
      <c r="O214" s="106"/>
      <c r="P214" s="106"/>
      <c r="Q214" s="106"/>
      <c r="R214" s="106"/>
      <c r="S214" s="106"/>
      <c r="T214" s="106"/>
      <c r="U214" s="92" t="s">
        <v>1602</v>
      </c>
      <c r="V214" s="86" t="s">
        <v>1603</v>
      </c>
      <c r="W214" s="106"/>
      <c r="X214" s="106"/>
      <c r="Y214" s="106"/>
      <c r="AZ214" s="79" t="s">
        <v>1440</v>
      </c>
      <c r="BA214" s="80" t="s">
        <v>1591</v>
      </c>
      <c r="BE214" s="79" t="s">
        <v>979</v>
      </c>
      <c r="BF214" s="82" t="s">
        <v>700</v>
      </c>
    </row>
    <row r="215" spans="8:58">
      <c r="H215" s="106"/>
      <c r="I215" s="106"/>
      <c r="J215" s="106"/>
      <c r="K215" s="106"/>
      <c r="L215" s="106"/>
      <c r="M215" s="106"/>
      <c r="N215" s="106"/>
      <c r="O215" s="106"/>
      <c r="P215" s="106"/>
      <c r="Q215" s="106"/>
      <c r="R215" s="106"/>
      <c r="S215" s="106"/>
      <c r="T215" s="106"/>
      <c r="U215" s="92" t="s">
        <v>1604</v>
      </c>
      <c r="V215" s="86" t="s">
        <v>1605</v>
      </c>
      <c r="W215" s="106"/>
      <c r="X215" s="106"/>
      <c r="Y215" s="106"/>
      <c r="AZ215" s="79" t="s">
        <v>1498</v>
      </c>
      <c r="BA215" s="80" t="s">
        <v>1591</v>
      </c>
      <c r="BE215" s="79" t="s">
        <v>390</v>
      </c>
      <c r="BF215" s="82" t="s">
        <v>700</v>
      </c>
    </row>
    <row r="216" spans="8:58">
      <c r="H216" s="106"/>
      <c r="I216" s="106"/>
      <c r="J216" s="106"/>
      <c r="K216" s="106"/>
      <c r="L216" s="106"/>
      <c r="M216" s="106"/>
      <c r="N216" s="106"/>
      <c r="O216" s="106"/>
      <c r="P216" s="106"/>
      <c r="Q216" s="106"/>
      <c r="R216" s="106"/>
      <c r="S216" s="106"/>
      <c r="T216" s="106"/>
      <c r="U216" s="92" t="s">
        <v>1606</v>
      </c>
      <c r="V216" s="86" t="s">
        <v>1607</v>
      </c>
      <c r="W216" s="106"/>
      <c r="X216" s="106"/>
      <c r="Y216" s="106"/>
      <c r="AZ216" s="79" t="s">
        <v>1608</v>
      </c>
      <c r="BA216" s="80" t="s">
        <v>1609</v>
      </c>
      <c r="BE216" s="79" t="s">
        <v>1448</v>
      </c>
      <c r="BF216" s="82" t="s">
        <v>386</v>
      </c>
    </row>
    <row r="217" spans="8:58">
      <c r="H217" s="106"/>
      <c r="I217" s="106"/>
      <c r="J217" s="106"/>
      <c r="K217" s="106"/>
      <c r="L217" s="106"/>
      <c r="M217" s="106"/>
      <c r="N217" s="106"/>
      <c r="O217" s="106"/>
      <c r="P217" s="106"/>
      <c r="Q217" s="106"/>
      <c r="R217" s="106"/>
      <c r="S217" s="106"/>
      <c r="T217" s="106"/>
      <c r="U217" s="92" t="s">
        <v>1610</v>
      </c>
      <c r="V217" s="86" t="s">
        <v>1611</v>
      </c>
      <c r="W217" s="106"/>
      <c r="X217" s="106"/>
      <c r="Y217" s="106"/>
      <c r="AZ217" s="79" t="s">
        <v>1065</v>
      </c>
      <c r="BA217" s="80" t="s">
        <v>1609</v>
      </c>
      <c r="BE217" s="79" t="s">
        <v>986</v>
      </c>
      <c r="BF217" s="82" t="s">
        <v>700</v>
      </c>
    </row>
    <row r="218" spans="8:58">
      <c r="H218" s="106"/>
      <c r="I218" s="106"/>
      <c r="J218" s="106"/>
      <c r="K218" s="106"/>
      <c r="L218" s="106"/>
      <c r="M218" s="106"/>
      <c r="N218" s="106"/>
      <c r="O218" s="106"/>
      <c r="P218" s="106"/>
      <c r="Q218" s="106"/>
      <c r="R218" s="106"/>
      <c r="S218" s="106"/>
      <c r="T218" s="106"/>
      <c r="U218" s="92" t="s">
        <v>1612</v>
      </c>
      <c r="V218" s="86" t="s">
        <v>1613</v>
      </c>
      <c r="W218" s="106"/>
      <c r="X218" s="106"/>
      <c r="Y218" s="106"/>
      <c r="AZ218" s="79" t="s">
        <v>1367</v>
      </c>
      <c r="BA218" s="80" t="s">
        <v>1609</v>
      </c>
      <c r="BE218" s="79" t="s">
        <v>590</v>
      </c>
      <c r="BF218" s="82" t="s">
        <v>386</v>
      </c>
    </row>
    <row r="219" spans="8:58">
      <c r="H219" s="106"/>
      <c r="I219" s="106"/>
      <c r="J219" s="106"/>
      <c r="K219" s="106"/>
      <c r="L219" s="106"/>
      <c r="M219" s="106"/>
      <c r="N219" s="106"/>
      <c r="O219" s="106"/>
      <c r="P219" s="106"/>
      <c r="Q219" s="106"/>
      <c r="R219" s="106"/>
      <c r="S219" s="106"/>
      <c r="T219" s="106"/>
      <c r="U219" s="92" t="s">
        <v>1614</v>
      </c>
      <c r="V219" s="86" t="s">
        <v>1615</v>
      </c>
      <c r="W219" s="106"/>
      <c r="X219" s="106"/>
      <c r="Y219" s="106"/>
      <c r="AZ219" s="79" t="s">
        <v>1020</v>
      </c>
      <c r="BA219" s="80" t="s">
        <v>1616</v>
      </c>
      <c r="BE219" s="79" t="s">
        <v>1156</v>
      </c>
      <c r="BF219" s="82" t="s">
        <v>386</v>
      </c>
    </row>
    <row r="220" spans="8:58">
      <c r="H220" s="106"/>
      <c r="I220" s="106"/>
      <c r="J220" s="106"/>
      <c r="K220" s="106"/>
      <c r="L220" s="106"/>
      <c r="M220" s="106"/>
      <c r="N220" s="106"/>
      <c r="O220" s="106"/>
      <c r="P220" s="106"/>
      <c r="Q220" s="106"/>
      <c r="R220" s="106"/>
      <c r="S220" s="106"/>
      <c r="T220" s="106"/>
      <c r="U220" s="92" t="s">
        <v>1617</v>
      </c>
      <c r="V220" s="86" t="s">
        <v>1618</v>
      </c>
      <c r="W220" s="106"/>
      <c r="X220" s="106"/>
      <c r="Y220" s="106"/>
      <c r="AZ220" s="79" t="s">
        <v>1103</v>
      </c>
      <c r="BA220" s="80" t="s">
        <v>1616</v>
      </c>
      <c r="BE220" s="79" t="s">
        <v>392</v>
      </c>
      <c r="BF220" s="82" t="s">
        <v>386</v>
      </c>
    </row>
    <row r="221" spans="8:58">
      <c r="H221" s="106"/>
      <c r="I221" s="106"/>
      <c r="J221" s="106"/>
      <c r="K221" s="106"/>
      <c r="L221" s="106"/>
      <c r="M221" s="106"/>
      <c r="N221" s="106"/>
      <c r="O221" s="106"/>
      <c r="P221" s="106"/>
      <c r="Q221" s="106"/>
      <c r="R221" s="106"/>
      <c r="S221" s="106"/>
      <c r="T221" s="106"/>
      <c r="U221" s="92" t="s">
        <v>1619</v>
      </c>
      <c r="V221" s="86" t="s">
        <v>1620</v>
      </c>
      <c r="W221" s="106"/>
      <c r="X221" s="106"/>
      <c r="Y221" s="106"/>
      <c r="AZ221" s="79" t="s">
        <v>1226</v>
      </c>
      <c r="BA221" s="80" t="s">
        <v>1616</v>
      </c>
      <c r="BE221" s="79" t="s">
        <v>926</v>
      </c>
      <c r="BF221" s="82" t="s">
        <v>386</v>
      </c>
    </row>
    <row r="222" spans="8:58">
      <c r="H222" s="106"/>
      <c r="I222" s="106"/>
      <c r="J222" s="106"/>
      <c r="K222" s="106"/>
      <c r="L222" s="106"/>
      <c r="M222" s="106"/>
      <c r="N222" s="106"/>
      <c r="O222" s="106"/>
      <c r="P222" s="106"/>
      <c r="Q222" s="106"/>
      <c r="R222" s="106"/>
      <c r="S222" s="106"/>
      <c r="T222" s="106"/>
      <c r="U222" s="92" t="s">
        <v>1621</v>
      </c>
      <c r="V222" s="86" t="s">
        <v>1622</v>
      </c>
      <c r="W222" s="106"/>
      <c r="X222" s="106"/>
      <c r="Y222" s="106"/>
      <c r="AZ222" s="79" t="s">
        <v>1245</v>
      </c>
      <c r="BA222" s="80" t="s">
        <v>1616</v>
      </c>
      <c r="BE222" s="79" t="s">
        <v>768</v>
      </c>
      <c r="BF222" s="82" t="s">
        <v>274</v>
      </c>
    </row>
    <row r="223" spans="8:58">
      <c r="H223" s="106"/>
      <c r="I223" s="106"/>
      <c r="J223" s="106"/>
      <c r="K223" s="106"/>
      <c r="L223" s="106"/>
      <c r="M223" s="106"/>
      <c r="N223" s="106"/>
      <c r="O223" s="106"/>
      <c r="P223" s="106"/>
      <c r="Q223" s="106"/>
      <c r="R223" s="106"/>
      <c r="S223" s="106"/>
      <c r="T223" s="106"/>
      <c r="U223" s="92" t="s">
        <v>1623</v>
      </c>
      <c r="V223" s="86" t="s">
        <v>1624</v>
      </c>
      <c r="W223" s="106"/>
      <c r="X223" s="106"/>
      <c r="Y223" s="106"/>
      <c r="AZ223" s="79" t="s">
        <v>1306</v>
      </c>
      <c r="BA223" s="80" t="s">
        <v>1616</v>
      </c>
      <c r="BE223" s="79" t="s">
        <v>934</v>
      </c>
      <c r="BF223" s="82" t="s">
        <v>386</v>
      </c>
    </row>
    <row r="224" spans="8:58">
      <c r="H224" s="106"/>
      <c r="I224" s="106"/>
      <c r="J224" s="106"/>
      <c r="K224" s="106"/>
      <c r="L224" s="106"/>
      <c r="M224" s="106"/>
      <c r="N224" s="106"/>
      <c r="O224" s="106"/>
      <c r="P224" s="106"/>
      <c r="Q224" s="106"/>
      <c r="R224" s="106"/>
      <c r="S224" s="106"/>
      <c r="T224" s="106"/>
      <c r="U224" s="92" t="s">
        <v>1625</v>
      </c>
      <c r="V224" s="86" t="s">
        <v>1626</v>
      </c>
      <c r="W224" s="106"/>
      <c r="X224" s="106"/>
      <c r="Y224" s="106"/>
      <c r="AZ224" s="79" t="s">
        <v>1324</v>
      </c>
      <c r="BA224" s="80" t="s">
        <v>1616</v>
      </c>
      <c r="BE224" s="79" t="s">
        <v>1451</v>
      </c>
      <c r="BF224" s="82" t="s">
        <v>386</v>
      </c>
    </row>
    <row r="225" spans="8:58">
      <c r="H225" s="106"/>
      <c r="I225" s="106"/>
      <c r="J225" s="106"/>
      <c r="K225" s="106"/>
      <c r="L225" s="106"/>
      <c r="M225" s="106"/>
      <c r="N225" s="106"/>
      <c r="O225" s="106"/>
      <c r="P225" s="106"/>
      <c r="Q225" s="106"/>
      <c r="R225" s="106"/>
      <c r="S225" s="106"/>
      <c r="T225" s="106"/>
      <c r="U225" s="92" t="s">
        <v>1627</v>
      </c>
      <c r="V225" s="86" t="s">
        <v>1628</v>
      </c>
      <c r="W225" s="106"/>
      <c r="X225" s="106"/>
      <c r="Y225" s="106"/>
      <c r="AZ225" s="79" t="s">
        <v>1332</v>
      </c>
      <c r="BA225" s="80" t="s">
        <v>1616</v>
      </c>
      <c r="BE225" s="79" t="s">
        <v>605</v>
      </c>
      <c r="BF225" s="82" t="s">
        <v>386</v>
      </c>
    </row>
    <row r="226" spans="8:58">
      <c r="H226" s="106"/>
      <c r="I226" s="106"/>
      <c r="J226" s="106"/>
      <c r="K226" s="106"/>
      <c r="L226" s="106"/>
      <c r="M226" s="106"/>
      <c r="N226" s="106"/>
      <c r="O226" s="106"/>
      <c r="P226" s="106"/>
      <c r="Q226" s="106"/>
      <c r="R226" s="106"/>
      <c r="S226" s="106"/>
      <c r="T226" s="106"/>
      <c r="U226" s="92" t="s">
        <v>1629</v>
      </c>
      <c r="V226" s="86" t="s">
        <v>1630</v>
      </c>
      <c r="W226" s="106"/>
      <c r="X226" s="106"/>
      <c r="Y226" s="106"/>
      <c r="AZ226" s="79" t="s">
        <v>1353</v>
      </c>
      <c r="BA226" s="80" t="s">
        <v>1616</v>
      </c>
      <c r="BE226" s="79" t="s">
        <v>1454</v>
      </c>
      <c r="BF226" s="82" t="s">
        <v>386</v>
      </c>
    </row>
    <row r="227" spans="8:58">
      <c r="H227" s="106"/>
      <c r="I227" s="106"/>
      <c r="J227" s="106"/>
      <c r="K227" s="106"/>
      <c r="L227" s="106"/>
      <c r="M227" s="106"/>
      <c r="N227" s="106"/>
      <c r="O227" s="106"/>
      <c r="P227" s="106"/>
      <c r="Q227" s="106"/>
      <c r="R227" s="106"/>
      <c r="S227" s="106"/>
      <c r="T227" s="106"/>
      <c r="U227" s="92" t="s">
        <v>1631</v>
      </c>
      <c r="V227" s="86" t="s">
        <v>1632</v>
      </c>
      <c r="W227" s="106"/>
      <c r="X227" s="106"/>
      <c r="Y227" s="106"/>
      <c r="AZ227" s="79" t="s">
        <v>1361</v>
      </c>
      <c r="BA227" s="80" t="s">
        <v>1616</v>
      </c>
      <c r="BE227" s="79" t="s">
        <v>933</v>
      </c>
      <c r="BF227" s="82" t="s">
        <v>386</v>
      </c>
    </row>
    <row r="228" spans="8:58">
      <c r="H228" s="106"/>
      <c r="I228" s="106"/>
      <c r="J228" s="106"/>
      <c r="K228" s="106"/>
      <c r="L228" s="106"/>
      <c r="M228" s="106"/>
      <c r="N228" s="106"/>
      <c r="O228" s="106"/>
      <c r="P228" s="106"/>
      <c r="Q228" s="106"/>
      <c r="R228" s="106"/>
      <c r="S228" s="106"/>
      <c r="T228" s="106"/>
      <c r="U228" s="92" t="s">
        <v>1633</v>
      </c>
      <c r="V228" s="86" t="s">
        <v>1634</v>
      </c>
      <c r="W228" s="106"/>
      <c r="X228" s="106"/>
      <c r="Y228" s="106"/>
      <c r="AZ228" s="79" t="s">
        <v>1370</v>
      </c>
      <c r="BA228" s="80" t="s">
        <v>1616</v>
      </c>
      <c r="BE228" s="79" t="s">
        <v>394</v>
      </c>
      <c r="BF228" s="82" t="s">
        <v>386</v>
      </c>
    </row>
    <row r="229" spans="8:58">
      <c r="H229" s="106"/>
      <c r="I229" s="106"/>
      <c r="J229" s="106"/>
      <c r="K229" s="106"/>
      <c r="L229" s="106"/>
      <c r="M229" s="106"/>
      <c r="N229" s="106"/>
      <c r="O229" s="106"/>
      <c r="P229" s="106"/>
      <c r="Q229" s="106"/>
      <c r="R229" s="106"/>
      <c r="S229" s="106"/>
      <c r="T229" s="106"/>
      <c r="U229" s="99" t="s">
        <v>1635</v>
      </c>
      <c r="V229" s="86" t="s">
        <v>1636</v>
      </c>
      <c r="W229" s="106"/>
      <c r="X229" s="106"/>
      <c r="Y229" s="106"/>
      <c r="AZ229" s="79" t="s">
        <v>1414</v>
      </c>
      <c r="BA229" s="80" t="s">
        <v>1616</v>
      </c>
      <c r="BE229" s="79" t="s">
        <v>994</v>
      </c>
      <c r="BF229" s="82" t="s">
        <v>700</v>
      </c>
    </row>
    <row r="230" spans="8:58">
      <c r="H230" s="106"/>
      <c r="I230" s="106"/>
      <c r="J230" s="106"/>
      <c r="K230" s="106"/>
      <c r="L230" s="106"/>
      <c r="M230" s="106"/>
      <c r="N230" s="106"/>
      <c r="O230" s="106"/>
      <c r="P230" s="106"/>
      <c r="Q230" s="106"/>
      <c r="R230" s="106"/>
      <c r="S230" s="106"/>
      <c r="T230" s="106"/>
      <c r="U230" s="106"/>
      <c r="V230" s="86" t="s">
        <v>1637</v>
      </c>
      <c r="W230" s="106"/>
      <c r="X230" s="106"/>
      <c r="Y230" s="106"/>
      <c r="AZ230" s="79" t="s">
        <v>1457</v>
      </c>
      <c r="BA230" s="80" t="s">
        <v>1616</v>
      </c>
      <c r="BE230" s="79" t="s">
        <v>1458</v>
      </c>
      <c r="BF230" s="82" t="s">
        <v>386</v>
      </c>
    </row>
    <row r="231" spans="8:58">
      <c r="H231" s="106"/>
      <c r="I231" s="106"/>
      <c r="J231" s="106"/>
      <c r="K231" s="106"/>
      <c r="L231" s="106"/>
      <c r="M231" s="106"/>
      <c r="N231" s="106"/>
      <c r="O231" s="106"/>
      <c r="P231" s="106"/>
      <c r="Q231" s="106"/>
      <c r="R231" s="106"/>
      <c r="S231" s="106"/>
      <c r="T231" s="106"/>
      <c r="U231" s="106"/>
      <c r="V231" s="86" t="s">
        <v>1638</v>
      </c>
      <c r="W231" s="106"/>
      <c r="X231" s="106"/>
      <c r="Y231" s="106"/>
      <c r="AZ231" s="79" t="s">
        <v>1467</v>
      </c>
      <c r="BA231" s="80" t="s">
        <v>1616</v>
      </c>
      <c r="BE231" s="79" t="s">
        <v>1462</v>
      </c>
      <c r="BF231" s="82" t="s">
        <v>386</v>
      </c>
    </row>
    <row r="232" spans="8:58">
      <c r="H232" s="106"/>
      <c r="I232" s="106"/>
      <c r="J232" s="106"/>
      <c r="K232" s="106"/>
      <c r="L232" s="106"/>
      <c r="M232" s="106"/>
      <c r="N232" s="106"/>
      <c r="O232" s="106"/>
      <c r="P232" s="106"/>
      <c r="Q232" s="106"/>
      <c r="R232" s="106"/>
      <c r="S232" s="106"/>
      <c r="T232" s="106"/>
      <c r="U232" s="106"/>
      <c r="V232" s="86" t="s">
        <v>1639</v>
      </c>
      <c r="W232" s="106"/>
      <c r="X232" s="106"/>
      <c r="Y232" s="106"/>
      <c r="AZ232" s="79" t="s">
        <v>1470</v>
      </c>
      <c r="BA232" s="80" t="s">
        <v>1616</v>
      </c>
      <c r="BE232" s="79" t="s">
        <v>1163</v>
      </c>
      <c r="BF232" s="82" t="s">
        <v>386</v>
      </c>
    </row>
    <row r="233" spans="8:58">
      <c r="H233" s="106"/>
      <c r="I233" s="106"/>
      <c r="J233" s="106"/>
      <c r="K233" s="106"/>
      <c r="L233" s="106"/>
      <c r="M233" s="106"/>
      <c r="N233" s="106"/>
      <c r="O233" s="106"/>
      <c r="P233" s="106"/>
      <c r="Q233" s="106"/>
      <c r="R233" s="106"/>
      <c r="S233" s="106"/>
      <c r="T233" s="106"/>
      <c r="U233" s="106"/>
      <c r="V233" s="86" t="s">
        <v>1640</v>
      </c>
      <c r="W233" s="106"/>
      <c r="X233" s="106"/>
      <c r="Y233" s="106"/>
      <c r="AZ233" s="79" t="s">
        <v>1492</v>
      </c>
      <c r="BA233" s="80" t="s">
        <v>1616</v>
      </c>
      <c r="BE233" s="79" t="s">
        <v>1001</v>
      </c>
      <c r="BF233" s="82" t="s">
        <v>700</v>
      </c>
    </row>
    <row r="234" spans="8:58">
      <c r="H234" s="106"/>
      <c r="I234" s="106"/>
      <c r="J234" s="106"/>
      <c r="K234" s="106"/>
      <c r="L234" s="106"/>
      <c r="M234" s="106"/>
      <c r="N234" s="106"/>
      <c r="O234" s="106"/>
      <c r="P234" s="106"/>
      <c r="Q234" s="106"/>
      <c r="R234" s="106"/>
      <c r="S234" s="106"/>
      <c r="T234" s="106"/>
      <c r="U234" s="106"/>
      <c r="V234" s="86" t="s">
        <v>1641</v>
      </c>
      <c r="W234" s="106"/>
      <c r="X234" s="106"/>
      <c r="Y234" s="106"/>
      <c r="AZ234" s="79" t="s">
        <v>1527</v>
      </c>
      <c r="BA234" s="80" t="s">
        <v>1616</v>
      </c>
      <c r="BE234" s="79" t="s">
        <v>1008</v>
      </c>
      <c r="BF234" s="82" t="s">
        <v>700</v>
      </c>
    </row>
    <row r="235" spans="8:58">
      <c r="H235" s="106"/>
      <c r="I235" s="106"/>
      <c r="J235" s="106"/>
      <c r="K235" s="106"/>
      <c r="L235" s="106"/>
      <c r="M235" s="106"/>
      <c r="N235" s="106"/>
      <c r="O235" s="106"/>
      <c r="P235" s="106"/>
      <c r="Q235" s="106"/>
      <c r="R235" s="106"/>
      <c r="S235" s="106"/>
      <c r="T235" s="106"/>
      <c r="U235" s="106"/>
      <c r="V235" s="86" t="s">
        <v>1642</v>
      </c>
      <c r="W235" s="106"/>
      <c r="X235" s="106"/>
      <c r="Y235" s="106"/>
      <c r="AZ235" s="79" t="s">
        <v>1536</v>
      </c>
      <c r="BA235" s="80" t="s">
        <v>1616</v>
      </c>
      <c r="BE235" s="79" t="s">
        <v>1016</v>
      </c>
      <c r="BF235" s="82" t="s">
        <v>700</v>
      </c>
    </row>
    <row r="236" spans="8:58">
      <c r="H236" s="106"/>
      <c r="I236" s="106"/>
      <c r="J236" s="106"/>
      <c r="K236" s="106"/>
      <c r="L236" s="106"/>
      <c r="M236" s="106"/>
      <c r="N236" s="106"/>
      <c r="O236" s="106"/>
      <c r="P236" s="106"/>
      <c r="Q236" s="106"/>
      <c r="R236" s="106"/>
      <c r="S236" s="106"/>
      <c r="T236" s="106"/>
      <c r="U236" s="106"/>
      <c r="V236" s="86" t="s">
        <v>1643</v>
      </c>
      <c r="W236" s="106"/>
      <c r="X236" s="106"/>
      <c r="Y236" s="106"/>
      <c r="AZ236" s="79" t="s">
        <v>1539</v>
      </c>
      <c r="BA236" s="80" t="s">
        <v>1616</v>
      </c>
      <c r="BE236" s="79" t="s">
        <v>1465</v>
      </c>
      <c r="BF236" s="82" t="s">
        <v>386</v>
      </c>
    </row>
    <row r="237" spans="8:58">
      <c r="H237" s="106"/>
      <c r="I237" s="106"/>
      <c r="J237" s="106"/>
      <c r="K237" s="106"/>
      <c r="L237" s="106"/>
      <c r="M237" s="106"/>
      <c r="N237" s="106"/>
      <c r="O237" s="106"/>
      <c r="P237" s="106"/>
      <c r="Q237" s="106"/>
      <c r="R237" s="106"/>
      <c r="S237" s="106"/>
      <c r="T237" s="106"/>
      <c r="U237" s="106"/>
      <c r="V237" s="86" t="s">
        <v>1644</v>
      </c>
      <c r="W237" s="106"/>
      <c r="X237" s="106"/>
      <c r="Y237" s="106"/>
      <c r="AZ237" s="79" t="s">
        <v>1548</v>
      </c>
      <c r="BA237" s="80" t="s">
        <v>1616</v>
      </c>
      <c r="BE237" s="79" t="s">
        <v>1172</v>
      </c>
      <c r="BF237" s="82" t="s">
        <v>386</v>
      </c>
    </row>
    <row r="238" spans="8:58">
      <c r="H238" s="106"/>
      <c r="I238" s="106"/>
      <c r="J238" s="106"/>
      <c r="K238" s="106"/>
      <c r="L238" s="106"/>
      <c r="M238" s="106"/>
      <c r="N238" s="106"/>
      <c r="O238" s="106"/>
      <c r="P238" s="106"/>
      <c r="Q238" s="106"/>
      <c r="R238" s="106"/>
      <c r="S238" s="106"/>
      <c r="T238" s="106"/>
      <c r="U238" s="106"/>
      <c r="V238" s="86" t="s">
        <v>1645</v>
      </c>
      <c r="W238" s="106"/>
      <c r="X238" s="106"/>
      <c r="Y238" s="106"/>
      <c r="AZ238" s="79" t="s">
        <v>1572</v>
      </c>
      <c r="BA238" s="80" t="s">
        <v>1616</v>
      </c>
      <c r="BE238" s="79" t="s">
        <v>941</v>
      </c>
      <c r="BF238" s="82" t="s">
        <v>386</v>
      </c>
    </row>
    <row r="239" spans="8:58">
      <c r="H239" s="106"/>
      <c r="I239" s="106"/>
      <c r="J239" s="106"/>
      <c r="K239" s="106"/>
      <c r="L239" s="106"/>
      <c r="M239" s="106"/>
      <c r="N239" s="106"/>
      <c r="O239" s="106"/>
      <c r="P239" s="106"/>
      <c r="Q239" s="106"/>
      <c r="R239" s="106"/>
      <c r="S239" s="106"/>
      <c r="T239" s="106"/>
      <c r="U239" s="106"/>
      <c r="V239" s="86" t="s">
        <v>1646</v>
      </c>
      <c r="W239" s="106"/>
      <c r="X239" s="106"/>
      <c r="Y239" s="106"/>
      <c r="AZ239" s="79" t="s">
        <v>1582</v>
      </c>
      <c r="BA239" s="80" t="s">
        <v>1616</v>
      </c>
      <c r="BE239" s="79" t="s">
        <v>1468</v>
      </c>
      <c r="BF239" s="82" t="s">
        <v>386</v>
      </c>
    </row>
    <row r="240" spans="8:58">
      <c r="H240" s="106"/>
      <c r="I240" s="106"/>
      <c r="J240" s="106"/>
      <c r="K240" s="106"/>
      <c r="L240" s="106"/>
      <c r="M240" s="106"/>
      <c r="N240" s="106"/>
      <c r="O240" s="106"/>
      <c r="P240" s="106"/>
      <c r="Q240" s="106"/>
      <c r="R240" s="106"/>
      <c r="S240" s="106"/>
      <c r="T240" s="106"/>
      <c r="U240" s="106"/>
      <c r="V240" s="86" t="s">
        <v>1647</v>
      </c>
      <c r="W240" s="106"/>
      <c r="X240" s="106"/>
      <c r="Y240" s="106"/>
      <c r="AZ240" s="79" t="s">
        <v>1621</v>
      </c>
      <c r="BA240" s="80" t="s">
        <v>1616</v>
      </c>
      <c r="BE240" s="79" t="s">
        <v>619</v>
      </c>
      <c r="BF240" s="82" t="s">
        <v>386</v>
      </c>
    </row>
    <row r="241" spans="8:58">
      <c r="H241" s="106"/>
      <c r="I241" s="106"/>
      <c r="J241" s="106"/>
      <c r="K241" s="106"/>
      <c r="L241" s="106"/>
      <c r="M241" s="106"/>
      <c r="N241" s="106"/>
      <c r="O241" s="106"/>
      <c r="P241" s="106"/>
      <c r="Q241" s="106"/>
      <c r="R241" s="106"/>
      <c r="S241" s="106"/>
      <c r="T241" s="106"/>
      <c r="U241" s="106"/>
      <c r="V241" s="86" t="s">
        <v>1648</v>
      </c>
      <c r="W241" s="106"/>
      <c r="X241" s="106"/>
      <c r="Y241" s="106"/>
      <c r="AZ241" s="79" t="s">
        <v>1633</v>
      </c>
      <c r="BA241" s="80" t="s">
        <v>1616</v>
      </c>
      <c r="BE241" s="79" t="s">
        <v>1471</v>
      </c>
      <c r="BF241" s="82" t="s">
        <v>386</v>
      </c>
    </row>
    <row r="242" spans="8:58">
      <c r="H242" s="106"/>
      <c r="I242" s="106"/>
      <c r="J242" s="106"/>
      <c r="K242" s="106"/>
      <c r="L242" s="106"/>
      <c r="M242" s="106"/>
      <c r="N242" s="106"/>
      <c r="O242" s="106"/>
      <c r="P242" s="106"/>
      <c r="Q242" s="106"/>
      <c r="R242" s="106"/>
      <c r="S242" s="106"/>
      <c r="T242" s="106"/>
      <c r="U242" s="106"/>
      <c r="V242" s="86" t="s">
        <v>1649</v>
      </c>
      <c r="W242" s="106"/>
      <c r="X242" s="106"/>
      <c r="Y242" s="106"/>
      <c r="AZ242" s="79" t="s">
        <v>959</v>
      </c>
      <c r="BA242" s="80" t="s">
        <v>1650</v>
      </c>
      <c r="BE242" s="79" t="s">
        <v>1474</v>
      </c>
      <c r="BF242" s="82" t="s">
        <v>386</v>
      </c>
    </row>
    <row r="243" spans="8:58">
      <c r="H243" s="106"/>
      <c r="I243" s="106"/>
      <c r="J243" s="106"/>
      <c r="K243" s="106"/>
      <c r="L243" s="106"/>
      <c r="M243" s="106"/>
      <c r="N243" s="106"/>
      <c r="O243" s="106"/>
      <c r="P243" s="106"/>
      <c r="Q243" s="106"/>
      <c r="R243" s="106"/>
      <c r="S243" s="106"/>
      <c r="T243" s="106"/>
      <c r="U243" s="106"/>
      <c r="V243" s="86" t="s">
        <v>1651</v>
      </c>
      <c r="W243" s="106"/>
      <c r="X243" s="106"/>
      <c r="Y243" s="106"/>
      <c r="AZ243" s="79" t="s">
        <v>990</v>
      </c>
      <c r="BA243" s="80" t="s">
        <v>1650</v>
      </c>
      <c r="BE243" s="79" t="s">
        <v>948</v>
      </c>
      <c r="BF243" s="82" t="s">
        <v>386</v>
      </c>
    </row>
    <row r="244" spans="8:58">
      <c r="H244" s="106"/>
      <c r="I244" s="106"/>
      <c r="J244" s="106"/>
      <c r="K244" s="106"/>
      <c r="L244" s="106"/>
      <c r="M244" s="106"/>
      <c r="N244" s="106"/>
      <c r="O244" s="106"/>
      <c r="P244" s="106"/>
      <c r="Q244" s="106"/>
      <c r="R244" s="106"/>
      <c r="S244" s="106"/>
      <c r="T244" s="106"/>
      <c r="U244" s="106"/>
      <c r="V244" s="86" t="s">
        <v>1652</v>
      </c>
      <c r="W244" s="106"/>
      <c r="X244" s="106"/>
      <c r="Y244" s="106"/>
      <c r="AZ244" s="79" t="s">
        <v>1132</v>
      </c>
      <c r="BA244" s="80" t="s">
        <v>1650</v>
      </c>
      <c r="BE244" s="79" t="s">
        <v>1477</v>
      </c>
      <c r="BF244" s="82" t="s">
        <v>386</v>
      </c>
    </row>
    <row r="245" spans="8:58">
      <c r="H245" s="106"/>
      <c r="I245" s="106"/>
      <c r="J245" s="106"/>
      <c r="K245" s="106"/>
      <c r="L245" s="106"/>
      <c r="M245" s="106"/>
      <c r="N245" s="106"/>
      <c r="O245" s="106"/>
      <c r="P245" s="106"/>
      <c r="Q245" s="106"/>
      <c r="R245" s="106"/>
      <c r="S245" s="106"/>
      <c r="T245" s="106"/>
      <c r="U245" s="106"/>
      <c r="V245" s="86" t="s">
        <v>1653</v>
      </c>
      <c r="W245" s="106"/>
      <c r="X245" s="106"/>
      <c r="Y245" s="106"/>
      <c r="AZ245" s="79" t="s">
        <v>1140</v>
      </c>
      <c r="BA245" s="80" t="s">
        <v>1650</v>
      </c>
      <c r="BE245" s="79" t="s">
        <v>955</v>
      </c>
      <c r="BF245" s="82" t="s">
        <v>386</v>
      </c>
    </row>
    <row r="246" spans="8:58">
      <c r="H246" s="106"/>
      <c r="I246" s="106"/>
      <c r="J246" s="106"/>
      <c r="K246" s="106"/>
      <c r="L246" s="106"/>
      <c r="M246" s="106"/>
      <c r="N246" s="106"/>
      <c r="O246" s="106"/>
      <c r="P246" s="106"/>
      <c r="Q246" s="106"/>
      <c r="R246" s="106"/>
      <c r="S246" s="106"/>
      <c r="T246" s="106"/>
      <c r="U246" s="106"/>
      <c r="V246" s="86" t="s">
        <v>1654</v>
      </c>
      <c r="W246" s="106"/>
      <c r="X246" s="106"/>
      <c r="Y246" s="106"/>
      <c r="AZ246" s="79" t="s">
        <v>1238</v>
      </c>
      <c r="BA246" s="80" t="s">
        <v>1650</v>
      </c>
      <c r="BE246" s="79" t="s">
        <v>1481</v>
      </c>
      <c r="BF246" s="82" t="s">
        <v>386</v>
      </c>
    </row>
    <row r="247" spans="8:58">
      <c r="H247" s="106"/>
      <c r="I247" s="106"/>
      <c r="J247" s="106"/>
      <c r="K247" s="106"/>
      <c r="L247" s="106"/>
      <c r="M247" s="106"/>
      <c r="N247" s="106"/>
      <c r="O247" s="106"/>
      <c r="P247" s="106"/>
      <c r="Q247" s="106"/>
      <c r="R247" s="106"/>
      <c r="S247" s="106"/>
      <c r="T247" s="106"/>
      <c r="U247" s="106"/>
      <c r="V247" s="86" t="s">
        <v>1655</v>
      </c>
      <c r="W247" s="106"/>
      <c r="X247" s="106"/>
      <c r="Y247" s="106"/>
      <c r="AZ247" s="79" t="s">
        <v>1606</v>
      </c>
      <c r="BA247" s="80" t="s">
        <v>1650</v>
      </c>
      <c r="BE247" s="79" t="s">
        <v>1180</v>
      </c>
      <c r="BF247" s="82" t="s">
        <v>386</v>
      </c>
    </row>
    <row r="248" spans="8:58">
      <c r="H248" s="106"/>
      <c r="I248" s="106"/>
      <c r="J248" s="106"/>
      <c r="K248" s="106"/>
      <c r="L248" s="106"/>
      <c r="M248" s="106"/>
      <c r="N248" s="106"/>
      <c r="O248" s="106"/>
      <c r="P248" s="106"/>
      <c r="Q248" s="106"/>
      <c r="R248" s="106"/>
      <c r="S248" s="106"/>
      <c r="T248" s="106"/>
      <c r="U248" s="106"/>
      <c r="V248" s="86" t="s">
        <v>1656</v>
      </c>
      <c r="W248" s="106"/>
      <c r="X248" s="106"/>
      <c r="Y248" s="106"/>
      <c r="AZ248" s="79" t="s">
        <v>1617</v>
      </c>
      <c r="BA248" s="80" t="s">
        <v>1650</v>
      </c>
      <c r="BE248" s="79" t="s">
        <v>1024</v>
      </c>
      <c r="BF248" s="82" t="s">
        <v>700</v>
      </c>
    </row>
    <row r="249" spans="8:58">
      <c r="H249" s="106"/>
      <c r="I249" s="106"/>
      <c r="J249" s="106"/>
      <c r="K249" s="106"/>
      <c r="L249" s="106"/>
      <c r="M249" s="106"/>
      <c r="N249" s="106"/>
      <c r="O249" s="106"/>
      <c r="P249" s="106"/>
      <c r="Q249" s="106"/>
      <c r="R249" s="106"/>
      <c r="S249" s="106"/>
      <c r="T249" s="106"/>
      <c r="U249" s="106"/>
      <c r="V249" s="86" t="s">
        <v>1657</v>
      </c>
      <c r="W249" s="106"/>
      <c r="X249" s="106"/>
      <c r="Y249" s="106"/>
      <c r="AZ249" s="79" t="s">
        <v>984</v>
      </c>
      <c r="BA249" s="80" t="s">
        <v>1295</v>
      </c>
      <c r="BE249" s="79" t="s">
        <v>1031</v>
      </c>
      <c r="BF249" s="82" t="s">
        <v>386</v>
      </c>
    </row>
    <row r="250" spans="8:58">
      <c r="H250" s="106"/>
      <c r="I250" s="106"/>
      <c r="J250" s="106"/>
      <c r="K250" s="106"/>
      <c r="L250" s="106"/>
      <c r="M250" s="106"/>
      <c r="N250" s="106"/>
      <c r="O250" s="106"/>
      <c r="P250" s="106"/>
      <c r="Q250" s="106"/>
      <c r="R250" s="106"/>
      <c r="S250" s="106"/>
      <c r="T250" s="106"/>
      <c r="U250" s="106"/>
      <c r="V250" s="86" t="s">
        <v>1658</v>
      </c>
      <c r="W250" s="106"/>
      <c r="X250" s="106"/>
      <c r="Y250" s="106"/>
      <c r="AZ250" s="79" t="s">
        <v>1006</v>
      </c>
      <c r="BA250" s="80" t="s">
        <v>1295</v>
      </c>
      <c r="BE250" s="79" t="s">
        <v>940</v>
      </c>
      <c r="BF250" s="82" t="s">
        <v>386</v>
      </c>
    </row>
    <row r="251" spans="8:58">
      <c r="H251" s="106"/>
      <c r="I251" s="106"/>
      <c r="J251" s="106"/>
      <c r="K251" s="106"/>
      <c r="L251" s="106"/>
      <c r="M251" s="106"/>
      <c r="N251" s="106"/>
      <c r="O251" s="106"/>
      <c r="P251" s="106"/>
      <c r="Q251" s="106"/>
      <c r="R251" s="106"/>
      <c r="S251" s="106"/>
      <c r="T251" s="106"/>
      <c r="U251" s="106"/>
      <c r="V251" s="86" t="s">
        <v>1659</v>
      </c>
      <c r="W251" s="106"/>
      <c r="X251" s="106"/>
      <c r="Y251" s="106"/>
      <c r="AZ251" s="79" t="s">
        <v>1036</v>
      </c>
      <c r="BA251" s="80" t="s">
        <v>1295</v>
      </c>
      <c r="BE251" s="79" t="s">
        <v>963</v>
      </c>
      <c r="BF251" s="82" t="s">
        <v>386</v>
      </c>
    </row>
    <row r="252" spans="8:58">
      <c r="H252" s="106"/>
      <c r="I252" s="106"/>
      <c r="J252" s="106"/>
      <c r="K252" s="106"/>
      <c r="L252" s="106"/>
      <c r="M252" s="106"/>
      <c r="N252" s="106"/>
      <c r="O252" s="106"/>
      <c r="P252" s="106"/>
      <c r="Q252" s="106"/>
      <c r="R252" s="106"/>
      <c r="S252" s="106"/>
      <c r="T252" s="106"/>
      <c r="U252" s="106"/>
      <c r="V252" s="86" t="s">
        <v>1660</v>
      </c>
      <c r="W252" s="106"/>
      <c r="X252" s="106"/>
      <c r="Y252" s="106"/>
      <c r="AZ252" s="79" t="s">
        <v>1073</v>
      </c>
      <c r="BA252" s="80" t="s">
        <v>1295</v>
      </c>
      <c r="BE252" s="79" t="s">
        <v>1484</v>
      </c>
      <c r="BF252" s="82" t="s">
        <v>386</v>
      </c>
    </row>
    <row r="253" spans="8:58">
      <c r="H253" s="106"/>
      <c r="I253" s="106"/>
      <c r="J253" s="106"/>
      <c r="K253" s="106"/>
      <c r="L253" s="106"/>
      <c r="M253" s="106"/>
      <c r="N253" s="106"/>
      <c r="O253" s="106"/>
      <c r="P253" s="106"/>
      <c r="Q253" s="106"/>
      <c r="R253" s="106"/>
      <c r="S253" s="106"/>
      <c r="T253" s="106"/>
      <c r="U253" s="106"/>
      <c r="V253" s="86" t="s">
        <v>1661</v>
      </c>
      <c r="W253" s="106"/>
      <c r="X253" s="106"/>
      <c r="Y253" s="106"/>
      <c r="AZ253" s="79" t="s">
        <v>1157</v>
      </c>
      <c r="BA253" s="80" t="s">
        <v>1295</v>
      </c>
      <c r="BE253" s="79" t="s">
        <v>969</v>
      </c>
      <c r="BF253" s="82" t="s">
        <v>386</v>
      </c>
    </row>
    <row r="254" spans="8:58">
      <c r="H254" s="106"/>
      <c r="I254" s="106"/>
      <c r="J254" s="106"/>
      <c r="K254" s="106"/>
      <c r="L254" s="106"/>
      <c r="M254" s="106"/>
      <c r="N254" s="106"/>
      <c r="O254" s="106"/>
      <c r="P254" s="106"/>
      <c r="Q254" s="106"/>
      <c r="R254" s="106"/>
      <c r="S254" s="106"/>
      <c r="T254" s="106"/>
      <c r="U254" s="106"/>
      <c r="V254" s="86" t="s">
        <v>1662</v>
      </c>
      <c r="W254" s="106"/>
      <c r="X254" s="106"/>
      <c r="Y254" s="106"/>
      <c r="AZ254" s="79" t="s">
        <v>1189</v>
      </c>
      <c r="BA254" s="80" t="s">
        <v>1295</v>
      </c>
      <c r="BE254" s="79" t="s">
        <v>1487</v>
      </c>
      <c r="BF254" s="82" t="s">
        <v>386</v>
      </c>
    </row>
    <row r="255" spans="8:58">
      <c r="H255" s="106"/>
      <c r="I255" s="106"/>
      <c r="J255" s="106"/>
      <c r="K255" s="106"/>
      <c r="L255" s="106"/>
      <c r="M255" s="106"/>
      <c r="N255" s="106"/>
      <c r="O255" s="106"/>
      <c r="P255" s="106"/>
      <c r="Q255" s="106"/>
      <c r="R255" s="106"/>
      <c r="S255" s="106"/>
      <c r="T255" s="106"/>
      <c r="U255" s="106"/>
      <c r="V255" s="86" t="s">
        <v>1663</v>
      </c>
      <c r="W255" s="106"/>
      <c r="X255" s="106"/>
      <c r="Y255" s="106"/>
      <c r="AZ255" s="79" t="s">
        <v>1005</v>
      </c>
      <c r="BA255" s="80" t="s">
        <v>1664</v>
      </c>
      <c r="BE255" s="79" t="s">
        <v>1490</v>
      </c>
      <c r="BF255" s="82" t="s">
        <v>386</v>
      </c>
    </row>
    <row r="256" spans="8:58">
      <c r="H256" s="106"/>
      <c r="I256" s="106"/>
      <c r="J256" s="106"/>
      <c r="K256" s="106"/>
      <c r="L256" s="106"/>
      <c r="M256" s="106"/>
      <c r="N256" s="106"/>
      <c r="O256" s="106"/>
      <c r="P256" s="106"/>
      <c r="Q256" s="106"/>
      <c r="R256" s="106"/>
      <c r="S256" s="106"/>
      <c r="T256" s="106"/>
      <c r="U256" s="106"/>
      <c r="V256" s="86" t="s">
        <v>1608</v>
      </c>
      <c r="W256" s="106"/>
      <c r="X256" s="106"/>
      <c r="Y256" s="106"/>
      <c r="AZ256" s="79" t="s">
        <v>1341</v>
      </c>
      <c r="BA256" s="80" t="s">
        <v>1664</v>
      </c>
      <c r="BE256" s="79" t="s">
        <v>976</v>
      </c>
      <c r="BF256" s="82" t="s">
        <v>386</v>
      </c>
    </row>
    <row r="257" spans="8:58">
      <c r="H257" s="106"/>
      <c r="I257" s="106"/>
      <c r="J257" s="106"/>
      <c r="K257" s="106"/>
      <c r="L257" s="106"/>
      <c r="M257" s="106"/>
      <c r="N257" s="106"/>
      <c r="O257" s="106"/>
      <c r="P257" s="106"/>
      <c r="Q257" s="106"/>
      <c r="R257" s="106"/>
      <c r="S257" s="106"/>
      <c r="T257" s="106"/>
      <c r="U257" s="106"/>
      <c r="V257" s="86" t="s">
        <v>1665</v>
      </c>
      <c r="W257" s="106"/>
      <c r="X257" s="106"/>
      <c r="Y257" s="106"/>
      <c r="AZ257" s="79" t="s">
        <v>1393</v>
      </c>
      <c r="BA257" s="80" t="s">
        <v>1664</v>
      </c>
      <c r="BE257" s="79" t="s">
        <v>1493</v>
      </c>
      <c r="BF257" s="82" t="s">
        <v>386</v>
      </c>
    </row>
    <row r="258" spans="8:58">
      <c r="H258" s="106"/>
      <c r="I258" s="106"/>
      <c r="J258" s="106"/>
      <c r="K258" s="106"/>
      <c r="L258" s="106"/>
      <c r="M258" s="106"/>
      <c r="N258" s="106"/>
      <c r="O258" s="106"/>
      <c r="P258" s="106"/>
      <c r="Q258" s="106"/>
      <c r="R258" s="106"/>
      <c r="S258" s="106"/>
      <c r="T258" s="106"/>
      <c r="U258" s="106"/>
      <c r="V258" s="86" t="s">
        <v>1666</v>
      </c>
      <c r="W258" s="106"/>
      <c r="X258" s="106"/>
      <c r="Y258" s="106"/>
      <c r="AZ258" s="79" t="s">
        <v>896</v>
      </c>
      <c r="BA258" s="80" t="s">
        <v>1667</v>
      </c>
      <c r="BE258" s="79" t="s">
        <v>1496</v>
      </c>
      <c r="BF258" s="82" t="s">
        <v>386</v>
      </c>
    </row>
    <row r="259" spans="8:58">
      <c r="H259" s="106"/>
      <c r="I259" s="106"/>
      <c r="J259" s="106"/>
      <c r="K259" s="106"/>
      <c r="L259" s="106"/>
      <c r="M259" s="106"/>
      <c r="N259" s="106"/>
      <c r="O259" s="106"/>
      <c r="P259" s="106"/>
      <c r="Q259" s="106"/>
      <c r="R259" s="106"/>
      <c r="S259" s="106"/>
      <c r="T259" s="106"/>
      <c r="U259" s="106"/>
      <c r="V259" s="86" t="s">
        <v>1668</v>
      </c>
      <c r="W259" s="106"/>
      <c r="X259" s="106"/>
      <c r="Y259" s="106"/>
      <c r="AZ259" s="79" t="s">
        <v>933</v>
      </c>
      <c r="BA259" s="80" t="s">
        <v>1667</v>
      </c>
      <c r="BE259" s="79" t="s">
        <v>1499</v>
      </c>
      <c r="BF259" s="82" t="s">
        <v>386</v>
      </c>
    </row>
    <row r="260" spans="8:58">
      <c r="H260" s="106"/>
      <c r="I260" s="106"/>
      <c r="J260" s="106"/>
      <c r="K260" s="106"/>
      <c r="L260" s="106"/>
      <c r="M260" s="106"/>
      <c r="N260" s="106"/>
      <c r="O260" s="106"/>
      <c r="P260" s="106"/>
      <c r="Q260" s="106"/>
      <c r="R260" s="106"/>
      <c r="S260" s="106"/>
      <c r="T260" s="106"/>
      <c r="U260" s="106"/>
      <c r="V260" s="86" t="s">
        <v>1669</v>
      </c>
      <c r="W260" s="106"/>
      <c r="X260" s="106"/>
      <c r="Y260" s="106"/>
      <c r="AZ260" s="79" t="s">
        <v>891</v>
      </c>
      <c r="BA260" s="80" t="s">
        <v>1670</v>
      </c>
      <c r="BE260" s="79" t="s">
        <v>1502</v>
      </c>
      <c r="BF260" s="82" t="s">
        <v>386</v>
      </c>
    </row>
    <row r="261" spans="8:58">
      <c r="H261" s="106"/>
      <c r="I261" s="106"/>
      <c r="J261" s="106"/>
      <c r="K261" s="106"/>
      <c r="L261" s="106"/>
      <c r="M261" s="106"/>
      <c r="N261" s="106"/>
      <c r="O261" s="106"/>
      <c r="P261" s="106"/>
      <c r="Q261" s="106"/>
      <c r="R261" s="106"/>
      <c r="S261" s="106"/>
      <c r="T261" s="106"/>
      <c r="U261" s="106"/>
      <c r="V261" s="121" t="s">
        <v>1671</v>
      </c>
      <c r="W261" s="106"/>
      <c r="X261" s="106"/>
      <c r="Y261" s="106"/>
      <c r="AZ261" s="79" t="s">
        <v>902</v>
      </c>
      <c r="BA261" s="80" t="s">
        <v>1670</v>
      </c>
      <c r="BE261" s="79" t="s">
        <v>1038</v>
      </c>
      <c r="BF261" s="82" t="s">
        <v>386</v>
      </c>
    </row>
    <row r="262" spans="8:58">
      <c r="H262" s="106"/>
      <c r="I262" s="106"/>
      <c r="J262" s="106"/>
      <c r="K262" s="106"/>
      <c r="L262" s="106"/>
      <c r="M262" s="106"/>
      <c r="N262" s="106"/>
      <c r="O262" s="106"/>
      <c r="P262" s="106"/>
      <c r="Q262" s="106"/>
      <c r="R262" s="106"/>
      <c r="S262" s="106"/>
      <c r="T262" s="106"/>
      <c r="U262" s="106"/>
      <c r="V262" s="86" t="s">
        <v>1672</v>
      </c>
      <c r="W262" s="106"/>
      <c r="X262" s="106"/>
      <c r="Y262" s="106"/>
      <c r="AZ262" s="79" t="s">
        <v>906</v>
      </c>
      <c r="BA262" s="80" t="s">
        <v>1670</v>
      </c>
      <c r="BE262" s="79" t="s">
        <v>1045</v>
      </c>
      <c r="BF262" s="82" t="s">
        <v>700</v>
      </c>
    </row>
    <row r="263" spans="8:58">
      <c r="H263" s="106"/>
      <c r="I263" s="106"/>
      <c r="J263" s="106"/>
      <c r="K263" s="106"/>
      <c r="L263" s="106"/>
      <c r="M263" s="106"/>
      <c r="N263" s="106"/>
      <c r="O263" s="106"/>
      <c r="P263" s="106"/>
      <c r="Q263" s="106"/>
      <c r="R263" s="106"/>
      <c r="S263" s="106"/>
      <c r="T263" s="106"/>
      <c r="U263" s="106"/>
      <c r="V263" s="86" t="s">
        <v>1673</v>
      </c>
      <c r="W263" s="106"/>
      <c r="X263" s="106"/>
      <c r="Y263" s="106"/>
      <c r="AZ263" s="79" t="s">
        <v>912</v>
      </c>
      <c r="BA263" s="80" t="s">
        <v>1670</v>
      </c>
      <c r="BE263" s="79" t="s">
        <v>982</v>
      </c>
      <c r="BF263" s="82" t="s">
        <v>386</v>
      </c>
    </row>
    <row r="264" spans="8:58">
      <c r="H264" s="106"/>
      <c r="I264" s="106"/>
      <c r="J264" s="106"/>
      <c r="K264" s="106"/>
      <c r="L264" s="106"/>
      <c r="M264" s="106"/>
      <c r="N264" s="106"/>
      <c r="O264" s="106"/>
      <c r="P264" s="106"/>
      <c r="Q264" s="106"/>
      <c r="R264" s="106"/>
      <c r="S264" s="106"/>
      <c r="T264" s="106"/>
      <c r="U264" s="106"/>
      <c r="V264" s="86" t="s">
        <v>1674</v>
      </c>
      <c r="W264" s="106"/>
      <c r="X264" s="106"/>
      <c r="Y264" s="106"/>
      <c r="AZ264" s="79" t="s">
        <v>926</v>
      </c>
      <c r="BA264" s="80" t="s">
        <v>1670</v>
      </c>
      <c r="BE264" s="79" t="s">
        <v>989</v>
      </c>
      <c r="BF264" s="82" t="s">
        <v>386</v>
      </c>
    </row>
    <row r="265" spans="8:58">
      <c r="H265" s="106"/>
      <c r="I265" s="106"/>
      <c r="J265" s="106"/>
      <c r="K265" s="106"/>
      <c r="L265" s="106"/>
      <c r="M265" s="106"/>
      <c r="N265" s="106"/>
      <c r="O265" s="106"/>
      <c r="P265" s="106"/>
      <c r="Q265" s="106"/>
      <c r="R265" s="106"/>
      <c r="S265" s="106"/>
      <c r="T265" s="106"/>
      <c r="U265" s="106"/>
      <c r="V265" s="86" t="s">
        <v>1675</v>
      </c>
      <c r="W265" s="106"/>
      <c r="X265" s="106"/>
      <c r="Y265" s="106"/>
      <c r="AZ265" s="79" t="s">
        <v>940</v>
      </c>
      <c r="BA265" s="80" t="s">
        <v>1670</v>
      </c>
      <c r="BE265" s="79" t="s">
        <v>630</v>
      </c>
      <c r="BF265" s="82" t="s">
        <v>386</v>
      </c>
    </row>
    <row r="266" spans="8:58">
      <c r="H266" s="106"/>
      <c r="I266" s="106"/>
      <c r="J266" s="106"/>
      <c r="K266" s="106"/>
      <c r="L266" s="106"/>
      <c r="M266" s="106"/>
      <c r="N266" s="106"/>
      <c r="O266" s="106"/>
      <c r="P266" s="106"/>
      <c r="Q266" s="106"/>
      <c r="R266" s="106"/>
      <c r="S266" s="106"/>
      <c r="T266" s="106"/>
      <c r="U266" s="106"/>
      <c r="V266" s="86" t="s">
        <v>1676</v>
      </c>
      <c r="W266" s="106"/>
      <c r="X266" s="106"/>
      <c r="Y266" s="106"/>
      <c r="AZ266" s="79" t="s">
        <v>947</v>
      </c>
      <c r="BA266" s="80" t="s">
        <v>1670</v>
      </c>
      <c r="BE266" s="79" t="s">
        <v>1188</v>
      </c>
      <c r="BF266" s="82" t="s">
        <v>386</v>
      </c>
    </row>
    <row r="267" spans="8:58">
      <c r="H267" s="106"/>
      <c r="I267" s="106"/>
      <c r="J267" s="106"/>
      <c r="K267" s="106"/>
      <c r="L267" s="106"/>
      <c r="M267" s="106"/>
      <c r="N267" s="106"/>
      <c r="O267" s="106"/>
      <c r="P267" s="106"/>
      <c r="Q267" s="106"/>
      <c r="R267" s="106"/>
      <c r="S267" s="106"/>
      <c r="T267" s="106"/>
      <c r="U267" s="106"/>
      <c r="V267" s="86" t="s">
        <v>1677</v>
      </c>
      <c r="W267" s="106"/>
      <c r="X267" s="106"/>
      <c r="Y267" s="106"/>
      <c r="AZ267" s="79" t="s">
        <v>954</v>
      </c>
      <c r="BA267" s="80" t="s">
        <v>1670</v>
      </c>
      <c r="BE267" s="79" t="s">
        <v>534</v>
      </c>
      <c r="BF267" s="82" t="s">
        <v>386</v>
      </c>
    </row>
    <row r="268" spans="8:58">
      <c r="H268" s="106"/>
      <c r="I268" s="106"/>
      <c r="J268" s="106"/>
      <c r="K268" s="106"/>
      <c r="L268" s="106"/>
      <c r="M268" s="106"/>
      <c r="N268" s="106"/>
      <c r="O268" s="106"/>
      <c r="P268" s="106"/>
      <c r="Q268" s="106"/>
      <c r="R268" s="106"/>
      <c r="S268" s="106"/>
      <c r="T268" s="106"/>
      <c r="U268" s="106"/>
      <c r="V268" s="86" t="s">
        <v>1678</v>
      </c>
      <c r="W268" s="106"/>
      <c r="X268" s="106"/>
      <c r="Y268" s="106"/>
      <c r="AZ268" s="79" t="s">
        <v>962</v>
      </c>
      <c r="BA268" s="80" t="s">
        <v>1670</v>
      </c>
      <c r="BE268" s="79" t="s">
        <v>1505</v>
      </c>
      <c r="BF268" s="82" t="s">
        <v>386</v>
      </c>
    </row>
    <row r="269" spans="8:58">
      <c r="H269" s="106"/>
      <c r="I269" s="106"/>
      <c r="J269" s="106"/>
      <c r="K269" s="106"/>
      <c r="L269" s="106"/>
      <c r="M269" s="106"/>
      <c r="N269" s="106"/>
      <c r="O269" s="106"/>
      <c r="P269" s="106"/>
      <c r="Q269" s="106"/>
      <c r="R269" s="106"/>
      <c r="S269" s="106"/>
      <c r="T269" s="106"/>
      <c r="U269" s="106"/>
      <c r="V269" s="86" t="s">
        <v>1679</v>
      </c>
      <c r="W269" s="106"/>
      <c r="X269" s="106"/>
      <c r="Y269" s="106"/>
      <c r="AZ269" s="79" t="s">
        <v>981</v>
      </c>
      <c r="BA269" s="80" t="s">
        <v>1670</v>
      </c>
      <c r="BE269" s="79" t="s">
        <v>947</v>
      </c>
      <c r="BF269" s="82" t="s">
        <v>386</v>
      </c>
    </row>
    <row r="270" spans="8:58">
      <c r="H270" s="106"/>
      <c r="I270" s="106"/>
      <c r="J270" s="106"/>
      <c r="K270" s="106"/>
      <c r="L270" s="106"/>
      <c r="M270" s="106"/>
      <c r="N270" s="106"/>
      <c r="O270" s="106"/>
      <c r="P270" s="106"/>
      <c r="Q270" s="106"/>
      <c r="R270" s="106"/>
      <c r="S270" s="106"/>
      <c r="T270" s="106"/>
      <c r="U270" s="106"/>
      <c r="V270" s="86" t="s">
        <v>1680</v>
      </c>
      <c r="W270" s="106"/>
      <c r="X270" s="106"/>
      <c r="Y270" s="106"/>
      <c r="AZ270" s="79" t="s">
        <v>988</v>
      </c>
      <c r="BA270" s="80" t="s">
        <v>1670</v>
      </c>
      <c r="BE270" s="79" t="s">
        <v>1508</v>
      </c>
      <c r="BF270" s="82" t="s">
        <v>386</v>
      </c>
    </row>
    <row r="271" spans="8:58">
      <c r="H271" s="106"/>
      <c r="I271" s="106"/>
      <c r="J271" s="106"/>
      <c r="K271" s="106"/>
      <c r="L271" s="106"/>
      <c r="M271" s="106"/>
      <c r="N271" s="106"/>
      <c r="O271" s="106"/>
      <c r="P271" s="106"/>
      <c r="Q271" s="106"/>
      <c r="R271" s="106"/>
      <c r="S271" s="106"/>
      <c r="T271" s="106"/>
      <c r="U271" s="106"/>
      <c r="V271" s="86" t="s">
        <v>1681</v>
      </c>
      <c r="W271" s="106"/>
      <c r="X271" s="106"/>
      <c r="Y271" s="106"/>
      <c r="AZ271" s="79" t="s">
        <v>996</v>
      </c>
      <c r="BA271" s="80" t="s">
        <v>1670</v>
      </c>
      <c r="BE271" s="79" t="s">
        <v>433</v>
      </c>
      <c r="BF271" s="82" t="s">
        <v>880</v>
      </c>
    </row>
    <row r="272" spans="8:58">
      <c r="H272" s="106"/>
      <c r="I272" s="106"/>
      <c r="J272" s="106"/>
      <c r="K272" s="106"/>
      <c r="L272" s="106"/>
      <c r="M272" s="106"/>
      <c r="N272" s="106"/>
      <c r="O272" s="106"/>
      <c r="P272" s="106"/>
      <c r="Q272" s="106"/>
      <c r="R272" s="106"/>
      <c r="S272" s="106"/>
      <c r="T272" s="106"/>
      <c r="U272" s="106"/>
      <c r="V272" s="86" t="s">
        <v>1682</v>
      </c>
      <c r="W272" s="106"/>
      <c r="X272" s="106"/>
      <c r="Y272" s="106"/>
      <c r="AZ272" s="79" t="s">
        <v>1003</v>
      </c>
      <c r="BA272" s="80" t="s">
        <v>1670</v>
      </c>
      <c r="BE272" s="79" t="s">
        <v>954</v>
      </c>
      <c r="BF272" s="82" t="s">
        <v>386</v>
      </c>
    </row>
    <row r="273" spans="8:58">
      <c r="H273" s="106"/>
      <c r="I273" s="106"/>
      <c r="J273" s="106"/>
      <c r="K273" s="106"/>
      <c r="L273" s="106"/>
      <c r="M273" s="106"/>
      <c r="N273" s="106"/>
      <c r="O273" s="106"/>
      <c r="P273" s="106"/>
      <c r="Q273" s="106"/>
      <c r="R273" s="106"/>
      <c r="S273" s="106"/>
      <c r="T273" s="106"/>
      <c r="U273" s="106"/>
      <c r="V273" s="86" t="s">
        <v>1683</v>
      </c>
      <c r="W273" s="106"/>
      <c r="X273" s="106"/>
      <c r="Y273" s="106"/>
      <c r="AZ273" s="79" t="s">
        <v>1010</v>
      </c>
      <c r="BA273" s="80" t="s">
        <v>1670</v>
      </c>
      <c r="BE273" s="79" t="s">
        <v>962</v>
      </c>
      <c r="BF273" s="82" t="s">
        <v>386</v>
      </c>
    </row>
    <row r="274" spans="8:58">
      <c r="H274" s="106"/>
      <c r="I274" s="106"/>
      <c r="J274" s="106"/>
      <c r="K274" s="106"/>
      <c r="L274" s="106"/>
      <c r="M274" s="106"/>
      <c r="N274" s="106"/>
      <c r="O274" s="106"/>
      <c r="P274" s="106"/>
      <c r="Q274" s="106"/>
      <c r="R274" s="106"/>
      <c r="S274" s="106"/>
      <c r="T274" s="106"/>
      <c r="U274" s="106"/>
      <c r="V274" s="86" t="s">
        <v>1684</v>
      </c>
      <c r="W274" s="106"/>
      <c r="X274" s="106"/>
      <c r="Y274" s="106"/>
      <c r="AZ274" s="79" t="s">
        <v>1018</v>
      </c>
      <c r="BA274" s="80" t="s">
        <v>1670</v>
      </c>
      <c r="BE274" s="79" t="s">
        <v>968</v>
      </c>
      <c r="BF274" s="82" t="s">
        <v>386</v>
      </c>
    </row>
    <row r="275" spans="8:58">
      <c r="H275" s="106"/>
      <c r="I275" s="106"/>
      <c r="J275" s="106"/>
      <c r="K275" s="106"/>
      <c r="L275" s="106"/>
      <c r="M275" s="106"/>
      <c r="N275" s="106"/>
      <c r="O275" s="106"/>
      <c r="P275" s="106"/>
      <c r="Q275" s="106"/>
      <c r="R275" s="106"/>
      <c r="S275" s="106"/>
      <c r="T275" s="106"/>
      <c r="U275" s="106"/>
      <c r="V275" s="86" t="s">
        <v>1685</v>
      </c>
      <c r="W275" s="106"/>
      <c r="X275" s="106"/>
      <c r="Y275" s="106"/>
      <c r="AZ275" s="79" t="s">
        <v>1026</v>
      </c>
      <c r="BA275" s="80" t="s">
        <v>1670</v>
      </c>
      <c r="BE275" s="79" t="s">
        <v>1510</v>
      </c>
      <c r="BF275" s="82" t="s">
        <v>386</v>
      </c>
    </row>
    <row r="276" spans="8:58">
      <c r="H276" s="106"/>
      <c r="I276" s="106"/>
      <c r="J276" s="106"/>
      <c r="K276" s="106"/>
      <c r="L276" s="106"/>
      <c r="M276" s="106"/>
      <c r="N276" s="106"/>
      <c r="O276" s="106"/>
      <c r="P276" s="106"/>
      <c r="Q276" s="106"/>
      <c r="R276" s="106"/>
      <c r="S276" s="106"/>
      <c r="T276" s="106"/>
      <c r="U276" s="106"/>
      <c r="V276" s="86" t="s">
        <v>1686</v>
      </c>
      <c r="W276" s="106"/>
      <c r="X276" s="106"/>
      <c r="Y276" s="106"/>
      <c r="AZ276" s="79" t="s">
        <v>1033</v>
      </c>
      <c r="BA276" s="80" t="s">
        <v>1670</v>
      </c>
      <c r="BE276" s="79" t="s">
        <v>1513</v>
      </c>
      <c r="BF276" s="82" t="s">
        <v>386</v>
      </c>
    </row>
    <row r="277" spans="8:58">
      <c r="H277" s="106"/>
      <c r="I277" s="106"/>
      <c r="J277" s="106"/>
      <c r="K277" s="106"/>
      <c r="L277" s="106"/>
      <c r="M277" s="106"/>
      <c r="N277" s="106"/>
      <c r="O277" s="106"/>
      <c r="P277" s="106"/>
      <c r="Q277" s="106"/>
      <c r="R277" s="106"/>
      <c r="S277" s="106"/>
      <c r="T277" s="106"/>
      <c r="U277" s="106"/>
      <c r="V277" s="86" t="s">
        <v>1687</v>
      </c>
      <c r="W277" s="106"/>
      <c r="X277" s="106"/>
      <c r="Y277" s="106"/>
      <c r="AZ277" s="79" t="s">
        <v>1040</v>
      </c>
      <c r="BA277" s="80" t="s">
        <v>1670</v>
      </c>
      <c r="BE277" s="79" t="s">
        <v>1194</v>
      </c>
      <c r="BF277" s="82" t="s">
        <v>386</v>
      </c>
    </row>
    <row r="278" spans="8:58">
      <c r="H278" s="106"/>
      <c r="I278" s="106"/>
      <c r="J278" s="106"/>
      <c r="K278" s="106"/>
      <c r="L278" s="106"/>
      <c r="M278" s="106"/>
      <c r="N278" s="106"/>
      <c r="O278" s="106"/>
      <c r="P278" s="106"/>
      <c r="Q278" s="106"/>
      <c r="R278" s="106"/>
      <c r="S278" s="106"/>
      <c r="T278" s="106"/>
      <c r="U278" s="106"/>
      <c r="V278" s="86" t="s">
        <v>1688</v>
      </c>
      <c r="W278" s="106"/>
      <c r="X278" s="106"/>
      <c r="Y278" s="106"/>
      <c r="AZ278" s="79" t="s">
        <v>1054</v>
      </c>
      <c r="BA278" s="80" t="s">
        <v>1670</v>
      </c>
      <c r="BE278" s="79" t="s">
        <v>1516</v>
      </c>
      <c r="BF278" s="82" t="s">
        <v>386</v>
      </c>
    </row>
    <row r="279" spans="8:58">
      <c r="H279" s="106"/>
      <c r="I279" s="106"/>
      <c r="J279" s="106"/>
      <c r="K279" s="106"/>
      <c r="L279" s="106"/>
      <c r="M279" s="106"/>
      <c r="N279" s="106"/>
      <c r="O279" s="106"/>
      <c r="P279" s="106"/>
      <c r="Q279" s="106"/>
      <c r="R279" s="106"/>
      <c r="S279" s="106"/>
      <c r="T279" s="106"/>
      <c r="U279" s="106"/>
      <c r="V279" s="86" t="s">
        <v>1689</v>
      </c>
      <c r="W279" s="106"/>
      <c r="X279" s="106"/>
      <c r="Y279" s="106"/>
      <c r="AZ279" s="79" t="s">
        <v>1061</v>
      </c>
      <c r="BA279" s="80" t="s">
        <v>1670</v>
      </c>
      <c r="BE279" s="79" t="s">
        <v>1519</v>
      </c>
      <c r="BF279" s="82" t="s">
        <v>386</v>
      </c>
    </row>
    <row r="280" spans="8:58">
      <c r="H280" s="106"/>
      <c r="I280" s="106"/>
      <c r="J280" s="106"/>
      <c r="K280" s="106"/>
      <c r="L280" s="106"/>
      <c r="M280" s="106"/>
      <c r="N280" s="106"/>
      <c r="O280" s="106"/>
      <c r="P280" s="106"/>
      <c r="Q280" s="106"/>
      <c r="R280" s="106"/>
      <c r="S280" s="106"/>
      <c r="T280" s="106"/>
      <c r="U280" s="106"/>
      <c r="V280" s="86" t="s">
        <v>1690</v>
      </c>
      <c r="W280" s="106"/>
      <c r="X280" s="106"/>
      <c r="Y280" s="106"/>
      <c r="AZ280" s="79" t="s">
        <v>1085</v>
      </c>
      <c r="BA280" s="80" t="s">
        <v>1670</v>
      </c>
      <c r="BE280" s="79" t="s">
        <v>970</v>
      </c>
      <c r="BF280" s="82" t="s">
        <v>951</v>
      </c>
    </row>
    <row r="281" spans="8:58">
      <c r="H281" s="106"/>
      <c r="I281" s="106"/>
      <c r="J281" s="106"/>
      <c r="K281" s="106"/>
      <c r="L281" s="106"/>
      <c r="M281" s="106"/>
      <c r="N281" s="106"/>
      <c r="O281" s="106"/>
      <c r="P281" s="106"/>
      <c r="Q281" s="106"/>
      <c r="R281" s="106"/>
      <c r="S281" s="106"/>
      <c r="T281" s="106"/>
      <c r="U281" s="106"/>
      <c r="V281" s="86" t="s">
        <v>1691</v>
      </c>
      <c r="W281" s="106"/>
      <c r="X281" s="106"/>
      <c r="Y281" s="106"/>
      <c r="AZ281" s="79" t="s">
        <v>1101</v>
      </c>
      <c r="BA281" s="80" t="s">
        <v>1670</v>
      </c>
      <c r="BE281" s="79" t="s">
        <v>1522</v>
      </c>
      <c r="BF281" s="82" t="s">
        <v>386</v>
      </c>
    </row>
    <row r="282" spans="8:58">
      <c r="H282" s="106"/>
      <c r="I282" s="106"/>
      <c r="J282" s="106"/>
      <c r="K282" s="106"/>
      <c r="L282" s="106"/>
      <c r="M282" s="106"/>
      <c r="N282" s="106"/>
      <c r="O282" s="106"/>
      <c r="P282" s="106"/>
      <c r="Q282" s="106"/>
      <c r="R282" s="106"/>
      <c r="S282" s="106"/>
      <c r="T282" s="106"/>
      <c r="U282" s="106"/>
      <c r="V282" s="86" t="s">
        <v>1692</v>
      </c>
      <c r="W282" s="106"/>
      <c r="X282" s="106"/>
      <c r="Y282" s="106"/>
      <c r="AZ282" s="79" t="s">
        <v>1116</v>
      </c>
      <c r="BA282" s="80" t="s">
        <v>1670</v>
      </c>
      <c r="BE282" s="79" t="s">
        <v>1525</v>
      </c>
      <c r="BF282" s="82" t="s">
        <v>386</v>
      </c>
    </row>
    <row r="283" spans="8:58">
      <c r="H283" s="106"/>
      <c r="I283" s="106"/>
      <c r="J283" s="106"/>
      <c r="K283" s="106"/>
      <c r="L283" s="106"/>
      <c r="M283" s="106"/>
      <c r="N283" s="106"/>
      <c r="O283" s="106"/>
      <c r="P283" s="106"/>
      <c r="Q283" s="106"/>
      <c r="R283" s="106"/>
      <c r="S283" s="106"/>
      <c r="T283" s="106"/>
      <c r="U283" s="106"/>
      <c r="V283" s="86" t="s">
        <v>1693</v>
      </c>
      <c r="W283" s="106"/>
      <c r="X283" s="106"/>
      <c r="Y283" s="106"/>
      <c r="AZ283" s="79" t="s">
        <v>1138</v>
      </c>
      <c r="BA283" s="80" t="s">
        <v>1670</v>
      </c>
      <c r="BE283" s="79" t="s">
        <v>1201</v>
      </c>
      <c r="BF283" s="82" t="s">
        <v>386</v>
      </c>
    </row>
    <row r="284" spans="8:58">
      <c r="H284" s="106"/>
      <c r="I284" s="106"/>
      <c r="J284" s="106"/>
      <c r="K284" s="106"/>
      <c r="L284" s="106"/>
      <c r="M284" s="106"/>
      <c r="N284" s="106"/>
      <c r="O284" s="106"/>
      <c r="P284" s="106"/>
      <c r="Q284" s="106"/>
      <c r="R284" s="106"/>
      <c r="S284" s="106"/>
      <c r="T284" s="106"/>
      <c r="U284" s="106"/>
      <c r="V284" s="86" t="s">
        <v>1694</v>
      </c>
      <c r="W284" s="106"/>
      <c r="X284" s="106"/>
      <c r="Y284" s="106"/>
      <c r="AZ284" s="79" t="s">
        <v>1146</v>
      </c>
      <c r="BA284" s="80" t="s">
        <v>1670</v>
      </c>
      <c r="BE284" s="79" t="s">
        <v>1528</v>
      </c>
      <c r="BF284" s="82" t="s">
        <v>386</v>
      </c>
    </row>
    <row r="285" spans="8:58">
      <c r="H285" s="106"/>
      <c r="I285" s="106"/>
      <c r="J285" s="106"/>
      <c r="K285" s="106"/>
      <c r="L285" s="106"/>
      <c r="M285" s="106"/>
      <c r="N285" s="106"/>
      <c r="O285" s="106"/>
      <c r="P285" s="106"/>
      <c r="Q285" s="106"/>
      <c r="R285" s="106"/>
      <c r="S285" s="106"/>
      <c r="T285" s="106"/>
      <c r="U285" s="106"/>
      <c r="V285" s="86" t="s">
        <v>1695</v>
      </c>
      <c r="W285" s="106"/>
      <c r="X285" s="106"/>
      <c r="Y285" s="106"/>
      <c r="AZ285" s="79" t="s">
        <v>1154</v>
      </c>
      <c r="BA285" s="80" t="s">
        <v>1670</v>
      </c>
      <c r="BE285" s="79" t="s">
        <v>773</v>
      </c>
      <c r="BF285" s="82" t="s">
        <v>274</v>
      </c>
    </row>
    <row r="286" spans="8:58">
      <c r="H286" s="106"/>
      <c r="I286" s="106"/>
      <c r="J286" s="106"/>
      <c r="K286" s="106"/>
      <c r="L286" s="106"/>
      <c r="M286" s="106"/>
      <c r="N286" s="106"/>
      <c r="O286" s="106"/>
      <c r="P286" s="106"/>
      <c r="Q286" s="106"/>
      <c r="R286" s="106"/>
      <c r="S286" s="106"/>
      <c r="T286" s="106"/>
      <c r="U286" s="106"/>
      <c r="V286" s="86" t="s">
        <v>1696</v>
      </c>
      <c r="W286" s="106"/>
      <c r="X286" s="106"/>
      <c r="Y286" s="106"/>
      <c r="AZ286" s="79" t="s">
        <v>1170</v>
      </c>
      <c r="BA286" s="80" t="s">
        <v>1670</v>
      </c>
      <c r="BE286" s="79" t="s">
        <v>1531</v>
      </c>
      <c r="BF286" s="82" t="s">
        <v>386</v>
      </c>
    </row>
    <row r="287" spans="8:58">
      <c r="H287" s="106"/>
      <c r="I287" s="106"/>
      <c r="J287" s="106"/>
      <c r="K287" s="106"/>
      <c r="L287" s="106"/>
      <c r="M287" s="106"/>
      <c r="N287" s="106"/>
      <c r="O287" s="106"/>
      <c r="P287" s="106"/>
      <c r="Q287" s="106"/>
      <c r="R287" s="106"/>
      <c r="S287" s="106"/>
      <c r="T287" s="106"/>
      <c r="U287" s="106"/>
      <c r="V287" s="86" t="s">
        <v>1697</v>
      </c>
      <c r="W287" s="106"/>
      <c r="X287" s="106"/>
      <c r="Y287" s="106"/>
      <c r="AZ287" s="79" t="s">
        <v>1178</v>
      </c>
      <c r="BA287" s="80" t="s">
        <v>1670</v>
      </c>
      <c r="BE287" s="79" t="s">
        <v>778</v>
      </c>
      <c r="BF287" s="82" t="s">
        <v>274</v>
      </c>
    </row>
    <row r="288" spans="8:58">
      <c r="H288" s="106"/>
      <c r="I288" s="106"/>
      <c r="J288" s="106"/>
      <c r="K288" s="106"/>
      <c r="L288" s="106"/>
      <c r="M288" s="106"/>
      <c r="N288" s="106"/>
      <c r="O288" s="106"/>
      <c r="P288" s="106"/>
      <c r="Q288" s="106"/>
      <c r="R288" s="106"/>
      <c r="S288" s="106"/>
      <c r="T288" s="106"/>
      <c r="U288" s="106"/>
      <c r="V288" s="86" t="s">
        <v>1698</v>
      </c>
      <c r="W288" s="106"/>
      <c r="X288" s="106"/>
      <c r="Y288" s="106"/>
      <c r="AZ288" s="79" t="s">
        <v>1186</v>
      </c>
      <c r="BA288" s="80" t="s">
        <v>1670</v>
      </c>
      <c r="BE288" s="79" t="s">
        <v>1534</v>
      </c>
      <c r="BF288" s="82" t="s">
        <v>386</v>
      </c>
    </row>
    <row r="289" spans="8:58">
      <c r="H289" s="106"/>
      <c r="I289" s="106"/>
      <c r="J289" s="106"/>
      <c r="K289" s="106"/>
      <c r="L289" s="106"/>
      <c r="M289" s="106"/>
      <c r="N289" s="106"/>
      <c r="O289" s="106"/>
      <c r="P289" s="106"/>
      <c r="Q289" s="106"/>
      <c r="R289" s="106"/>
      <c r="S289" s="106"/>
      <c r="T289" s="106"/>
      <c r="U289" s="106"/>
      <c r="V289" s="86" t="s">
        <v>1699</v>
      </c>
      <c r="W289" s="106"/>
      <c r="X289" s="106"/>
      <c r="Y289" s="106"/>
      <c r="AZ289" s="79" t="s">
        <v>1192</v>
      </c>
      <c r="BA289" s="80" t="s">
        <v>1670</v>
      </c>
      <c r="BE289" s="79" t="s">
        <v>1537</v>
      </c>
      <c r="BF289" s="82" t="s">
        <v>386</v>
      </c>
    </row>
    <row r="290" spans="8:58">
      <c r="H290" s="106"/>
      <c r="I290" s="106"/>
      <c r="J290" s="106"/>
      <c r="K290" s="106"/>
      <c r="L290" s="106"/>
      <c r="M290" s="106"/>
      <c r="N290" s="106"/>
      <c r="O290" s="106"/>
      <c r="P290" s="106"/>
      <c r="Q290" s="106"/>
      <c r="R290" s="106"/>
      <c r="S290" s="106"/>
      <c r="T290" s="106"/>
      <c r="U290" s="106"/>
      <c r="V290" s="86" t="s">
        <v>1700</v>
      </c>
      <c r="W290" s="106"/>
      <c r="X290" s="106"/>
      <c r="Y290" s="106"/>
      <c r="AZ290" s="79" t="s">
        <v>1199</v>
      </c>
      <c r="BA290" s="80" t="s">
        <v>1670</v>
      </c>
      <c r="BE290" s="79" t="s">
        <v>641</v>
      </c>
      <c r="BF290" s="82" t="s">
        <v>386</v>
      </c>
    </row>
    <row r="291" spans="8:58">
      <c r="H291" s="106"/>
      <c r="I291" s="106"/>
      <c r="J291" s="106"/>
      <c r="K291" s="106"/>
      <c r="L291" s="106"/>
      <c r="M291" s="106"/>
      <c r="N291" s="106"/>
      <c r="O291" s="106"/>
      <c r="P291" s="106"/>
      <c r="Q291" s="106"/>
      <c r="R291" s="106"/>
      <c r="S291" s="106"/>
      <c r="T291" s="106"/>
      <c r="U291" s="106"/>
      <c r="V291" s="86" t="s">
        <v>1701</v>
      </c>
      <c r="W291" s="106"/>
      <c r="X291" s="106"/>
      <c r="Y291" s="106"/>
      <c r="AZ291" s="79" t="s">
        <v>1206</v>
      </c>
      <c r="BA291" s="80" t="s">
        <v>1670</v>
      </c>
      <c r="BE291" s="79" t="s">
        <v>1540</v>
      </c>
      <c r="BF291" s="82" t="s">
        <v>386</v>
      </c>
    </row>
    <row r="292" spans="8:58">
      <c r="H292" s="106"/>
      <c r="I292" s="106"/>
      <c r="J292" s="106"/>
      <c r="K292" s="106"/>
      <c r="L292" s="106"/>
      <c r="M292" s="106"/>
      <c r="N292" s="106"/>
      <c r="O292" s="106"/>
      <c r="P292" s="106"/>
      <c r="Q292" s="106"/>
      <c r="R292" s="106"/>
      <c r="S292" s="106"/>
      <c r="T292" s="106"/>
      <c r="U292" s="106"/>
      <c r="V292" s="86" t="s">
        <v>1702</v>
      </c>
      <c r="W292" s="106"/>
      <c r="X292" s="106"/>
      <c r="Y292" s="106"/>
      <c r="AZ292" s="79" t="s">
        <v>1219</v>
      </c>
      <c r="BA292" s="80" t="s">
        <v>1670</v>
      </c>
      <c r="BE292" s="79" t="s">
        <v>1543</v>
      </c>
      <c r="BF292" s="82" t="s">
        <v>386</v>
      </c>
    </row>
    <row r="293" spans="8:58">
      <c r="H293" s="106"/>
      <c r="I293" s="106"/>
      <c r="J293" s="106"/>
      <c r="K293" s="106"/>
      <c r="L293" s="106"/>
      <c r="M293" s="106"/>
      <c r="N293" s="106"/>
      <c r="O293" s="106"/>
      <c r="P293" s="106"/>
      <c r="Q293" s="106"/>
      <c r="R293" s="106"/>
      <c r="S293" s="106"/>
      <c r="T293" s="106"/>
      <c r="U293" s="106"/>
      <c r="V293" s="86" t="s">
        <v>1703</v>
      </c>
      <c r="W293" s="106"/>
      <c r="X293" s="106"/>
      <c r="Y293" s="106"/>
      <c r="AZ293" s="79" t="s">
        <v>779</v>
      </c>
      <c r="BA293" s="80" t="s">
        <v>1704</v>
      </c>
      <c r="BE293" s="79" t="s">
        <v>1208</v>
      </c>
      <c r="BF293" s="82" t="s">
        <v>386</v>
      </c>
    </row>
    <row r="294" spans="8:58">
      <c r="H294" s="106"/>
      <c r="I294" s="106"/>
      <c r="J294" s="106"/>
      <c r="K294" s="106"/>
      <c r="L294" s="106"/>
      <c r="M294" s="106"/>
      <c r="N294" s="106"/>
      <c r="O294" s="106"/>
      <c r="P294" s="106"/>
      <c r="Q294" s="106"/>
      <c r="R294" s="106"/>
      <c r="S294" s="106"/>
      <c r="T294" s="106"/>
      <c r="U294" s="106"/>
      <c r="V294" s="86" t="s">
        <v>1705</v>
      </c>
      <c r="W294" s="106"/>
      <c r="X294" s="106"/>
      <c r="Y294" s="106"/>
      <c r="AZ294" s="79" t="s">
        <v>785</v>
      </c>
      <c r="BA294" s="80" t="s">
        <v>1704</v>
      </c>
      <c r="BE294" s="79" t="s">
        <v>1215</v>
      </c>
      <c r="BF294" s="82" t="s">
        <v>386</v>
      </c>
    </row>
    <row r="295" spans="8:58">
      <c r="H295" s="106"/>
      <c r="I295" s="106"/>
      <c r="J295" s="106"/>
      <c r="K295" s="106"/>
      <c r="L295" s="106"/>
      <c r="M295" s="106"/>
      <c r="N295" s="106"/>
      <c r="O295" s="106"/>
      <c r="P295" s="106"/>
      <c r="Q295" s="106"/>
      <c r="R295" s="106"/>
      <c r="S295" s="106"/>
      <c r="T295" s="106"/>
      <c r="U295" s="106"/>
      <c r="V295" s="86" t="s">
        <v>1706</v>
      </c>
      <c r="W295" s="106"/>
      <c r="X295" s="106"/>
      <c r="Y295" s="106"/>
      <c r="AZ295" s="79" t="s">
        <v>803</v>
      </c>
      <c r="BA295" s="80" t="s">
        <v>1704</v>
      </c>
      <c r="BE295" s="79" t="s">
        <v>1546</v>
      </c>
      <c r="BF295" s="82" t="s">
        <v>386</v>
      </c>
    </row>
    <row r="296" spans="8:58">
      <c r="H296" s="106"/>
      <c r="I296" s="106"/>
      <c r="J296" s="106"/>
      <c r="K296" s="106"/>
      <c r="L296" s="106"/>
      <c r="M296" s="106"/>
      <c r="N296" s="106"/>
      <c r="O296" s="106"/>
      <c r="P296" s="106"/>
      <c r="Q296" s="106"/>
      <c r="R296" s="106"/>
      <c r="S296" s="106"/>
      <c r="T296" s="106"/>
      <c r="U296" s="106"/>
      <c r="V296" s="86" t="s">
        <v>1707</v>
      </c>
      <c r="W296" s="106"/>
      <c r="X296" s="106"/>
      <c r="Y296" s="106"/>
      <c r="AZ296" s="79" t="s">
        <v>808</v>
      </c>
      <c r="BA296" s="80" t="s">
        <v>1704</v>
      </c>
      <c r="BE296" s="79" t="s">
        <v>975</v>
      </c>
      <c r="BF296" s="82" t="s">
        <v>386</v>
      </c>
    </row>
    <row r="297" spans="8:58">
      <c r="H297" s="106"/>
      <c r="I297" s="106"/>
      <c r="J297" s="106"/>
      <c r="K297" s="106"/>
      <c r="L297" s="106"/>
      <c r="M297" s="106"/>
      <c r="N297" s="106"/>
      <c r="O297" s="106"/>
      <c r="P297" s="106"/>
      <c r="Q297" s="106"/>
      <c r="R297" s="106"/>
      <c r="S297" s="106"/>
      <c r="T297" s="106"/>
      <c r="U297" s="106"/>
      <c r="V297" s="86" t="s">
        <v>1708</v>
      </c>
      <c r="W297" s="106"/>
      <c r="X297" s="106"/>
      <c r="Y297" s="106"/>
      <c r="AZ297" s="79" t="s">
        <v>816</v>
      </c>
      <c r="BA297" s="80" t="s">
        <v>1704</v>
      </c>
      <c r="BE297" s="79" t="s">
        <v>420</v>
      </c>
      <c r="BF297" s="82" t="s">
        <v>700</v>
      </c>
    </row>
    <row r="298" spans="8:58">
      <c r="H298" s="106"/>
      <c r="I298" s="106"/>
      <c r="J298" s="106"/>
      <c r="K298" s="106"/>
      <c r="L298" s="106"/>
      <c r="M298" s="106"/>
      <c r="N298" s="106"/>
      <c r="O298" s="106"/>
      <c r="P298" s="106"/>
      <c r="Q298" s="106"/>
      <c r="R298" s="106"/>
      <c r="S298" s="106"/>
      <c r="T298" s="106"/>
      <c r="U298" s="106"/>
      <c r="V298" s="86" t="s">
        <v>1709</v>
      </c>
      <c r="W298" s="106"/>
      <c r="X298" s="106"/>
      <c r="Y298" s="106"/>
      <c r="AZ298" s="79" t="s">
        <v>831</v>
      </c>
      <c r="BA298" s="80" t="s">
        <v>1704</v>
      </c>
      <c r="BE298" s="79" t="s">
        <v>1052</v>
      </c>
      <c r="BF298" s="82" t="s">
        <v>700</v>
      </c>
    </row>
    <row r="299" spans="8:58">
      <c r="H299" s="106"/>
      <c r="I299" s="106"/>
      <c r="J299" s="106"/>
      <c r="K299" s="106"/>
      <c r="L299" s="106"/>
      <c r="M299" s="106"/>
      <c r="N299" s="106"/>
      <c r="O299" s="106"/>
      <c r="P299" s="106"/>
      <c r="Q299" s="106"/>
      <c r="R299" s="106"/>
      <c r="S299" s="106"/>
      <c r="T299" s="106"/>
      <c r="U299" s="106"/>
      <c r="V299" s="86" t="s">
        <v>1710</v>
      </c>
      <c r="W299" s="106"/>
      <c r="X299" s="106"/>
      <c r="Y299" s="106"/>
      <c r="AZ299" s="79" t="s">
        <v>836</v>
      </c>
      <c r="BA299" s="80" t="s">
        <v>1704</v>
      </c>
      <c r="BE299" s="79" t="s">
        <v>1059</v>
      </c>
      <c r="BF299" s="82" t="s">
        <v>700</v>
      </c>
    </row>
    <row r="300" spans="8:58">
      <c r="H300" s="106"/>
      <c r="I300" s="106"/>
      <c r="J300" s="106"/>
      <c r="K300" s="106"/>
      <c r="L300" s="106"/>
      <c r="M300" s="106"/>
      <c r="N300" s="106"/>
      <c r="O300" s="106"/>
      <c r="P300" s="106"/>
      <c r="Q300" s="106"/>
      <c r="R300" s="106"/>
      <c r="S300" s="106"/>
      <c r="T300" s="106"/>
      <c r="U300" s="106"/>
      <c r="V300" s="86" t="s">
        <v>1711</v>
      </c>
      <c r="W300" s="106"/>
      <c r="X300" s="106"/>
      <c r="Y300" s="106"/>
      <c r="AZ300" s="79" t="s">
        <v>870</v>
      </c>
      <c r="BA300" s="80" t="s">
        <v>1704</v>
      </c>
      <c r="BE300" s="79" t="s">
        <v>652</v>
      </c>
      <c r="BF300" s="82" t="s">
        <v>386</v>
      </c>
    </row>
    <row r="301" spans="8:58">
      <c r="H301" s="106"/>
      <c r="I301" s="106"/>
      <c r="J301" s="106"/>
      <c r="K301" s="106"/>
      <c r="L301" s="106"/>
      <c r="M301" s="106"/>
      <c r="N301" s="106"/>
      <c r="O301" s="106"/>
      <c r="P301" s="106"/>
      <c r="Q301" s="106"/>
      <c r="R301" s="106"/>
      <c r="S301" s="106"/>
      <c r="T301" s="106"/>
      <c r="U301" s="106"/>
      <c r="V301" s="86" t="s">
        <v>1712</v>
      </c>
      <c r="W301" s="106"/>
      <c r="X301" s="106"/>
      <c r="Y301" s="106"/>
      <c r="AZ301" s="79" t="s">
        <v>874</v>
      </c>
      <c r="BA301" s="80" t="s">
        <v>1704</v>
      </c>
      <c r="BE301" s="79" t="s">
        <v>1221</v>
      </c>
      <c r="BF301" s="82" t="s">
        <v>386</v>
      </c>
    </row>
    <row r="302" spans="8:58">
      <c r="H302" s="106"/>
      <c r="I302" s="106"/>
      <c r="J302" s="106"/>
      <c r="K302" s="106"/>
      <c r="L302" s="106"/>
      <c r="M302" s="106"/>
      <c r="N302" s="106"/>
      <c r="O302" s="106"/>
      <c r="P302" s="106"/>
      <c r="Q302" s="106"/>
      <c r="R302" s="106"/>
      <c r="S302" s="106"/>
      <c r="T302" s="106"/>
      <c r="U302" s="106"/>
      <c r="V302" s="86" t="s">
        <v>1713</v>
      </c>
      <c r="W302" s="106"/>
      <c r="X302" s="106"/>
      <c r="Y302" s="106"/>
      <c r="AZ302" s="79" t="s">
        <v>900</v>
      </c>
      <c r="BA302" s="80" t="s">
        <v>1704</v>
      </c>
      <c r="BE302" s="79" t="s">
        <v>925</v>
      </c>
      <c r="BF302" s="82" t="s">
        <v>700</v>
      </c>
    </row>
    <row r="303" spans="8:58">
      <c r="H303" s="106"/>
      <c r="I303" s="106"/>
      <c r="J303" s="106"/>
      <c r="K303" s="106"/>
      <c r="L303" s="106"/>
      <c r="M303" s="106"/>
      <c r="N303" s="106"/>
      <c r="O303" s="106"/>
      <c r="P303" s="106"/>
      <c r="Q303" s="106"/>
      <c r="R303" s="106"/>
      <c r="S303" s="106"/>
      <c r="T303" s="106"/>
      <c r="U303" s="106"/>
      <c r="V303" s="86" t="s">
        <v>1714</v>
      </c>
      <c r="W303" s="106"/>
      <c r="X303" s="106"/>
      <c r="Y303" s="106"/>
      <c r="AZ303" s="79" t="s">
        <v>909</v>
      </c>
      <c r="BA303" s="80" t="s">
        <v>1704</v>
      </c>
      <c r="BE303" s="79" t="s">
        <v>932</v>
      </c>
      <c r="BF303" s="82" t="s">
        <v>700</v>
      </c>
    </row>
    <row r="304" spans="8:58">
      <c r="H304" s="106"/>
      <c r="I304" s="106"/>
      <c r="J304" s="106"/>
      <c r="K304" s="106"/>
      <c r="L304" s="106"/>
      <c r="M304" s="106"/>
      <c r="N304" s="106"/>
      <c r="O304" s="106"/>
      <c r="P304" s="106"/>
      <c r="Q304" s="106"/>
      <c r="R304" s="106"/>
      <c r="S304" s="106"/>
      <c r="T304" s="106"/>
      <c r="U304" s="106"/>
      <c r="V304" s="86" t="s">
        <v>1715</v>
      </c>
      <c r="W304" s="106"/>
      <c r="X304" s="106"/>
      <c r="Y304" s="106"/>
      <c r="AZ304" s="79" t="s">
        <v>983</v>
      </c>
      <c r="BA304" s="80" t="s">
        <v>1704</v>
      </c>
      <c r="BE304" s="79" t="s">
        <v>939</v>
      </c>
      <c r="BF304" s="82" t="s">
        <v>700</v>
      </c>
    </row>
    <row r="305" spans="8:58">
      <c r="H305" s="106"/>
      <c r="I305" s="106"/>
      <c r="J305" s="106"/>
      <c r="K305" s="106"/>
      <c r="L305" s="106"/>
      <c r="M305" s="106"/>
      <c r="N305" s="106"/>
      <c r="O305" s="106"/>
      <c r="P305" s="106"/>
      <c r="Q305" s="106"/>
      <c r="R305" s="106"/>
      <c r="S305" s="106"/>
      <c r="T305" s="106"/>
      <c r="U305" s="106"/>
      <c r="V305" s="86" t="s">
        <v>1716</v>
      </c>
      <c r="W305" s="106"/>
      <c r="X305" s="106"/>
      <c r="Y305" s="106"/>
      <c r="AZ305" s="79" t="s">
        <v>1012</v>
      </c>
      <c r="BA305" s="80" t="s">
        <v>1704</v>
      </c>
      <c r="BE305" s="79" t="s">
        <v>1549</v>
      </c>
      <c r="BF305" s="82" t="s">
        <v>386</v>
      </c>
    </row>
    <row r="306" spans="8:58">
      <c r="H306" s="106"/>
      <c r="I306" s="106"/>
      <c r="J306" s="106"/>
      <c r="K306" s="106"/>
      <c r="L306" s="106"/>
      <c r="M306" s="106"/>
      <c r="N306" s="106"/>
      <c r="O306" s="106"/>
      <c r="P306" s="106"/>
      <c r="Q306" s="106"/>
      <c r="R306" s="106"/>
      <c r="S306" s="106"/>
      <c r="T306" s="106"/>
      <c r="U306" s="106"/>
      <c r="V306" s="86" t="s">
        <v>1717</v>
      </c>
      <c r="W306" s="106"/>
      <c r="X306" s="106"/>
      <c r="Y306" s="106"/>
      <c r="AZ306" s="79" t="s">
        <v>1028</v>
      </c>
      <c r="BA306" s="80" t="s">
        <v>1704</v>
      </c>
      <c r="BE306" s="79" t="s">
        <v>1552</v>
      </c>
      <c r="BF306" s="82" t="s">
        <v>386</v>
      </c>
    </row>
    <row r="307" spans="8:58">
      <c r="H307" s="106"/>
      <c r="I307" s="106"/>
      <c r="J307" s="106"/>
      <c r="K307" s="106"/>
      <c r="L307" s="106"/>
      <c r="M307" s="106"/>
      <c r="N307" s="106"/>
      <c r="O307" s="106"/>
      <c r="P307" s="106"/>
      <c r="Q307" s="106"/>
      <c r="R307" s="106"/>
      <c r="S307" s="106"/>
      <c r="T307" s="106"/>
      <c r="U307" s="106"/>
      <c r="V307" s="86" t="s">
        <v>1718</v>
      </c>
      <c r="W307" s="106"/>
      <c r="X307" s="106"/>
      <c r="Y307" s="106"/>
      <c r="AZ307" s="79" t="s">
        <v>1035</v>
      </c>
      <c r="BA307" s="80" t="s">
        <v>1704</v>
      </c>
      <c r="BE307" s="79" t="s">
        <v>401</v>
      </c>
      <c r="BF307" s="82" t="s">
        <v>386</v>
      </c>
    </row>
    <row r="308" spans="8:58">
      <c r="H308" s="106"/>
      <c r="I308" s="106"/>
      <c r="J308" s="106"/>
      <c r="K308" s="106"/>
      <c r="L308" s="106"/>
      <c r="M308" s="106"/>
      <c r="N308" s="106"/>
      <c r="O308" s="106"/>
      <c r="P308" s="106"/>
      <c r="Q308" s="106"/>
      <c r="R308" s="106"/>
      <c r="S308" s="106"/>
      <c r="T308" s="106"/>
      <c r="U308" s="106"/>
      <c r="V308" s="86" t="s">
        <v>1719</v>
      </c>
      <c r="W308" s="106"/>
      <c r="X308" s="106"/>
      <c r="Y308" s="106"/>
      <c r="AZ308" s="79" t="s">
        <v>1042</v>
      </c>
      <c r="BA308" s="80" t="s">
        <v>1704</v>
      </c>
      <c r="BE308" s="79" t="s">
        <v>783</v>
      </c>
      <c r="BF308" s="82" t="s">
        <v>274</v>
      </c>
    </row>
    <row r="309" spans="8:58">
      <c r="H309" s="106"/>
      <c r="I309" s="106"/>
      <c r="J309" s="106"/>
      <c r="K309" s="106"/>
      <c r="L309" s="106"/>
      <c r="M309" s="106"/>
      <c r="N309" s="106"/>
      <c r="O309" s="106"/>
      <c r="P309" s="106"/>
      <c r="Q309" s="106"/>
      <c r="R309" s="106"/>
      <c r="S309" s="106"/>
      <c r="T309" s="106"/>
      <c r="U309" s="106"/>
      <c r="V309" s="86" t="s">
        <v>1720</v>
      </c>
      <c r="W309" s="106"/>
      <c r="X309" s="106"/>
      <c r="Y309" s="106"/>
      <c r="AZ309" s="79" t="s">
        <v>1049</v>
      </c>
      <c r="BA309" s="80" t="s">
        <v>1704</v>
      </c>
      <c r="BE309" s="79" t="s">
        <v>789</v>
      </c>
      <c r="BF309" s="82" t="s">
        <v>274</v>
      </c>
    </row>
    <row r="310" spans="8:58">
      <c r="H310" s="106"/>
      <c r="I310" s="106"/>
      <c r="J310" s="106"/>
      <c r="K310" s="106"/>
      <c r="L310" s="106"/>
      <c r="M310" s="106"/>
      <c r="N310" s="106"/>
      <c r="O310" s="106"/>
      <c r="P310" s="106"/>
      <c r="Q310" s="106"/>
      <c r="R310" s="106"/>
      <c r="S310" s="106"/>
      <c r="T310" s="106"/>
      <c r="U310" s="106"/>
      <c r="V310" s="86" t="s">
        <v>1721</v>
      </c>
      <c r="W310" s="106"/>
      <c r="X310" s="106"/>
      <c r="Y310" s="106"/>
      <c r="AZ310" s="79" t="s">
        <v>1056</v>
      </c>
      <c r="BA310" s="80" t="s">
        <v>1704</v>
      </c>
      <c r="BE310" s="79" t="s">
        <v>794</v>
      </c>
      <c r="BF310" s="82" t="s">
        <v>274</v>
      </c>
    </row>
    <row r="311" spans="8:58">
      <c r="H311" s="106"/>
      <c r="I311" s="106"/>
      <c r="J311" s="106"/>
      <c r="K311" s="106"/>
      <c r="L311" s="106"/>
      <c r="M311" s="106"/>
      <c r="N311" s="106"/>
      <c r="O311" s="106"/>
      <c r="P311" s="106"/>
      <c r="Q311" s="106"/>
      <c r="R311" s="106"/>
      <c r="S311" s="106"/>
      <c r="T311" s="106"/>
      <c r="U311" s="106"/>
      <c r="V311" s="86" t="s">
        <v>1722</v>
      </c>
      <c r="W311" s="106"/>
      <c r="X311" s="106"/>
      <c r="Y311" s="106"/>
      <c r="AZ311" s="126" t="s">
        <v>1063</v>
      </c>
      <c r="BA311" s="82" t="s">
        <v>1704</v>
      </c>
      <c r="BE311" s="126" t="s">
        <v>1068</v>
      </c>
      <c r="BF311" s="82" t="s">
        <v>700</v>
      </c>
    </row>
    <row r="312" spans="8:58">
      <c r="H312" s="106"/>
      <c r="I312" s="106"/>
      <c r="J312" s="106"/>
      <c r="K312" s="106"/>
      <c r="L312" s="106"/>
      <c r="M312" s="106"/>
      <c r="N312" s="106"/>
      <c r="O312" s="106"/>
      <c r="P312" s="106"/>
      <c r="Q312" s="106"/>
      <c r="R312" s="106"/>
      <c r="S312" s="106"/>
      <c r="T312" s="106"/>
      <c r="U312" s="106"/>
      <c r="V312" s="86" t="s">
        <v>1723</v>
      </c>
      <c r="W312" s="106"/>
      <c r="X312" s="106"/>
      <c r="Y312" s="106"/>
      <c r="AZ312" s="126" t="s">
        <v>1072</v>
      </c>
      <c r="BA312" s="82" t="s">
        <v>1704</v>
      </c>
      <c r="BE312" s="126" t="s">
        <v>1076</v>
      </c>
      <c r="BF312" s="82" t="s">
        <v>700</v>
      </c>
    </row>
    <row r="313" spans="8:58">
      <c r="H313" s="106"/>
      <c r="I313" s="106"/>
      <c r="J313" s="106"/>
      <c r="K313" s="106"/>
      <c r="L313" s="106"/>
      <c r="M313" s="106"/>
      <c r="N313" s="106"/>
      <c r="O313" s="106"/>
      <c r="P313" s="106"/>
      <c r="Q313" s="106"/>
      <c r="R313" s="106"/>
      <c r="S313" s="106"/>
      <c r="T313" s="106"/>
      <c r="U313" s="106"/>
      <c r="V313" s="86" t="s">
        <v>1724</v>
      </c>
      <c r="W313" s="106"/>
      <c r="X313" s="106"/>
      <c r="Y313" s="106"/>
      <c r="AZ313" s="126" t="s">
        <v>1080</v>
      </c>
      <c r="BA313" s="82" t="s">
        <v>1704</v>
      </c>
      <c r="BE313" s="126" t="s">
        <v>1083</v>
      </c>
      <c r="BF313" s="82" t="s">
        <v>700</v>
      </c>
    </row>
    <row r="314" spans="8:58">
      <c r="H314" s="106"/>
      <c r="I314" s="106"/>
      <c r="J314" s="106"/>
      <c r="K314" s="106"/>
      <c r="L314" s="106"/>
      <c r="M314" s="106"/>
      <c r="N314" s="106"/>
      <c r="O314" s="106"/>
      <c r="P314" s="106"/>
      <c r="Q314" s="106"/>
      <c r="R314" s="106"/>
      <c r="S314" s="106"/>
      <c r="T314" s="106"/>
      <c r="U314" s="106"/>
      <c r="V314" s="86" t="s">
        <v>1725</v>
      </c>
      <c r="W314" s="106"/>
      <c r="X314" s="106"/>
      <c r="Y314" s="106"/>
      <c r="AZ314" s="126" t="s">
        <v>1087</v>
      </c>
      <c r="BA314" s="82" t="s">
        <v>1704</v>
      </c>
      <c r="BE314" s="126" t="s">
        <v>1090</v>
      </c>
      <c r="BF314" s="82" t="s">
        <v>700</v>
      </c>
    </row>
    <row r="315" spans="8:58">
      <c r="H315" s="106"/>
      <c r="I315" s="106"/>
      <c r="J315" s="106"/>
      <c r="K315" s="106"/>
      <c r="L315" s="106"/>
      <c r="M315" s="106"/>
      <c r="N315" s="106"/>
      <c r="O315" s="106"/>
      <c r="P315" s="106"/>
      <c r="Q315" s="106"/>
      <c r="R315" s="106"/>
      <c r="S315" s="106"/>
      <c r="T315" s="106"/>
      <c r="U315" s="106"/>
      <c r="V315" s="86" t="s">
        <v>1726</v>
      </c>
      <c r="W315" s="106"/>
      <c r="X315" s="106"/>
      <c r="Y315" s="106"/>
      <c r="AZ315" s="126" t="s">
        <v>1110</v>
      </c>
      <c r="BA315" s="82" t="s">
        <v>1704</v>
      </c>
      <c r="BE315" s="126" t="s">
        <v>1099</v>
      </c>
      <c r="BF315" s="82" t="s">
        <v>700</v>
      </c>
    </row>
    <row r="316" spans="8:58">
      <c r="H316" s="106"/>
      <c r="I316" s="106"/>
      <c r="J316" s="106"/>
      <c r="K316" s="106"/>
      <c r="L316" s="106"/>
      <c r="M316" s="106"/>
      <c r="N316" s="106"/>
      <c r="O316" s="106"/>
      <c r="P316" s="106"/>
      <c r="Q316" s="106"/>
      <c r="R316" s="106"/>
      <c r="S316" s="106"/>
      <c r="T316" s="106"/>
      <c r="U316" s="106"/>
      <c r="V316" s="86" t="s">
        <v>1727</v>
      </c>
      <c r="W316" s="106"/>
      <c r="X316" s="106"/>
      <c r="Y316" s="106"/>
      <c r="AZ316" s="126" t="s">
        <v>1118</v>
      </c>
      <c r="BA316" s="82" t="s">
        <v>1704</v>
      </c>
      <c r="BE316" s="126" t="s">
        <v>1106</v>
      </c>
      <c r="BF316" s="82" t="s">
        <v>700</v>
      </c>
    </row>
    <row r="317" spans="8:58">
      <c r="H317" s="106"/>
      <c r="I317" s="106"/>
      <c r="J317" s="106"/>
      <c r="K317" s="106"/>
      <c r="L317" s="106"/>
      <c r="M317" s="106"/>
      <c r="N317" s="106"/>
      <c r="O317" s="106"/>
      <c r="P317" s="106"/>
      <c r="Q317" s="106"/>
      <c r="R317" s="106"/>
      <c r="S317" s="106"/>
      <c r="T317" s="106"/>
      <c r="U317" s="106"/>
      <c r="V317" s="86" t="s">
        <v>1728</v>
      </c>
      <c r="W317" s="106"/>
      <c r="X317" s="106"/>
      <c r="Y317" s="106"/>
      <c r="AZ317" s="126" t="s">
        <v>1125</v>
      </c>
      <c r="BA317" s="82" t="s">
        <v>1704</v>
      </c>
      <c r="BE317" s="126" t="s">
        <v>1114</v>
      </c>
      <c r="BF317" s="82" t="s">
        <v>700</v>
      </c>
    </row>
    <row r="318" spans="8:58">
      <c r="H318" s="106"/>
      <c r="I318" s="106"/>
      <c r="J318" s="106"/>
      <c r="K318" s="106"/>
      <c r="L318" s="106"/>
      <c r="M318" s="106"/>
      <c r="N318" s="106"/>
      <c r="O318" s="106"/>
      <c r="P318" s="106"/>
      <c r="Q318" s="106"/>
      <c r="R318" s="106"/>
      <c r="S318" s="106"/>
      <c r="T318" s="106"/>
      <c r="U318" s="106"/>
      <c r="V318" s="86" t="s">
        <v>1729</v>
      </c>
      <c r="W318" s="106"/>
      <c r="X318" s="106"/>
      <c r="Y318" s="106"/>
      <c r="AZ318" s="126" t="s">
        <v>1148</v>
      </c>
      <c r="BA318" s="82" t="s">
        <v>1704</v>
      </c>
      <c r="BE318" s="126" t="s">
        <v>1121</v>
      </c>
      <c r="BF318" s="82" t="s">
        <v>700</v>
      </c>
    </row>
    <row r="319" spans="8:58">
      <c r="H319" s="106"/>
      <c r="I319" s="106"/>
      <c r="J319" s="106"/>
      <c r="K319" s="106"/>
      <c r="L319" s="106"/>
      <c r="M319" s="106"/>
      <c r="N319" s="106"/>
      <c r="O319" s="106"/>
      <c r="P319" s="106"/>
      <c r="Q319" s="106"/>
      <c r="R319" s="106"/>
      <c r="S319" s="106"/>
      <c r="T319" s="106"/>
      <c r="U319" s="106"/>
      <c r="V319" s="86" t="s">
        <v>1730</v>
      </c>
      <c r="W319" s="106"/>
      <c r="X319" s="106"/>
      <c r="Y319" s="106"/>
      <c r="AZ319" s="126" t="s">
        <v>1156</v>
      </c>
      <c r="BA319" s="82" t="s">
        <v>1704</v>
      </c>
      <c r="BE319" s="126" t="s">
        <v>1129</v>
      </c>
      <c r="BF319" s="82" t="s">
        <v>700</v>
      </c>
    </row>
    <row r="320" spans="8:58">
      <c r="H320" s="106"/>
      <c r="I320" s="106"/>
      <c r="J320" s="106"/>
      <c r="K320" s="106"/>
      <c r="L320" s="106"/>
      <c r="M320" s="106"/>
      <c r="N320" s="106"/>
      <c r="O320" s="106"/>
      <c r="P320" s="106"/>
      <c r="Q320" s="106"/>
      <c r="R320" s="106"/>
      <c r="S320" s="106"/>
      <c r="T320" s="106"/>
      <c r="U320" s="106"/>
      <c r="V320" s="86" t="s">
        <v>1731</v>
      </c>
      <c r="W320" s="106"/>
      <c r="X320" s="106"/>
      <c r="Y320" s="106"/>
      <c r="AZ320" s="126" t="s">
        <v>1163</v>
      </c>
      <c r="BA320" s="82" t="s">
        <v>1704</v>
      </c>
      <c r="BE320" s="126" t="s">
        <v>1136</v>
      </c>
      <c r="BF320" s="82" t="s">
        <v>700</v>
      </c>
    </row>
    <row r="321" spans="8:58">
      <c r="H321" s="106"/>
      <c r="I321" s="106"/>
      <c r="J321" s="106"/>
      <c r="K321" s="106"/>
      <c r="L321" s="106"/>
      <c r="M321" s="106"/>
      <c r="N321" s="106"/>
      <c r="O321" s="106"/>
      <c r="P321" s="106"/>
      <c r="Q321" s="106"/>
      <c r="R321" s="106"/>
      <c r="S321" s="106"/>
      <c r="T321" s="106"/>
      <c r="U321" s="106"/>
      <c r="V321" s="86" t="s">
        <v>1732</v>
      </c>
      <c r="W321" s="106"/>
      <c r="X321" s="106"/>
      <c r="Y321" s="106"/>
      <c r="AZ321" s="126" t="s">
        <v>1180</v>
      </c>
      <c r="BA321" s="82" t="s">
        <v>1704</v>
      </c>
      <c r="BE321" s="126" t="s">
        <v>946</v>
      </c>
      <c r="BF321" s="82" t="s">
        <v>700</v>
      </c>
    </row>
    <row r="322" spans="8:58">
      <c r="H322" s="106"/>
      <c r="I322" s="106"/>
      <c r="J322" s="106"/>
      <c r="K322" s="106"/>
      <c r="L322" s="106"/>
      <c r="M322" s="106"/>
      <c r="N322" s="106"/>
      <c r="O322" s="106"/>
      <c r="P322" s="106"/>
      <c r="Q322" s="106"/>
      <c r="R322" s="106"/>
      <c r="S322" s="106"/>
      <c r="T322" s="106"/>
      <c r="U322" s="106"/>
      <c r="V322" s="86" t="s">
        <v>1733</v>
      </c>
      <c r="W322" s="106"/>
      <c r="X322" s="106"/>
      <c r="Y322" s="106"/>
      <c r="AZ322" s="126" t="s">
        <v>1188</v>
      </c>
      <c r="BA322" s="82" t="s">
        <v>1704</v>
      </c>
      <c r="BE322" s="126" t="s">
        <v>953</v>
      </c>
      <c r="BF322" s="82" t="s">
        <v>700</v>
      </c>
    </row>
    <row r="323" spans="8:58">
      <c r="H323" s="106"/>
      <c r="I323" s="106"/>
      <c r="J323" s="106"/>
      <c r="K323" s="106"/>
      <c r="L323" s="106"/>
      <c r="M323" s="106"/>
      <c r="N323" s="106"/>
      <c r="O323" s="106"/>
      <c r="P323" s="106"/>
      <c r="Q323" s="106"/>
      <c r="R323" s="106"/>
      <c r="S323" s="106"/>
      <c r="T323" s="106"/>
      <c r="U323" s="106"/>
      <c r="V323" s="86" t="s">
        <v>1734</v>
      </c>
      <c r="W323" s="106"/>
      <c r="X323" s="106"/>
      <c r="Y323" s="106"/>
      <c r="AZ323" s="126" t="s">
        <v>1194</v>
      </c>
      <c r="BA323" s="82" t="s">
        <v>1704</v>
      </c>
      <c r="BE323" s="126" t="s">
        <v>1144</v>
      </c>
      <c r="BF323" s="82" t="s">
        <v>700</v>
      </c>
    </row>
    <row r="324" spans="8:58">
      <c r="H324" s="106"/>
      <c r="I324" s="106"/>
      <c r="J324" s="106"/>
      <c r="K324" s="106"/>
      <c r="L324" s="106"/>
      <c r="M324" s="106"/>
      <c r="N324" s="106"/>
      <c r="O324" s="106"/>
      <c r="P324" s="106"/>
      <c r="Q324" s="106"/>
      <c r="R324" s="106"/>
      <c r="S324" s="106"/>
      <c r="T324" s="106"/>
      <c r="U324" s="106"/>
      <c r="V324" s="86" t="s">
        <v>1735</v>
      </c>
      <c r="W324" s="106"/>
      <c r="X324" s="106"/>
      <c r="Y324" s="106"/>
      <c r="AZ324" s="126" t="s">
        <v>1201</v>
      </c>
      <c r="BA324" s="82" t="s">
        <v>1704</v>
      </c>
      <c r="BE324" s="126" t="s">
        <v>961</v>
      </c>
      <c r="BF324" s="82" t="s">
        <v>700</v>
      </c>
    </row>
    <row r="325" spans="8:58">
      <c r="H325" s="106"/>
      <c r="I325" s="106"/>
      <c r="J325" s="106"/>
      <c r="K325" s="106"/>
      <c r="L325" s="106"/>
      <c r="M325" s="106"/>
      <c r="N325" s="106"/>
      <c r="O325" s="106"/>
      <c r="P325" s="106"/>
      <c r="Q325" s="106"/>
      <c r="R325" s="106"/>
      <c r="S325" s="106"/>
      <c r="T325" s="106"/>
      <c r="U325" s="106"/>
      <c r="V325" s="86" t="s">
        <v>1736</v>
      </c>
      <c r="W325" s="106"/>
      <c r="X325" s="106"/>
      <c r="Y325" s="106"/>
      <c r="AZ325" s="126" t="s">
        <v>1208</v>
      </c>
      <c r="BA325" s="82" t="s">
        <v>1704</v>
      </c>
      <c r="BE325" s="126" t="s">
        <v>1152</v>
      </c>
      <c r="BF325" s="82" t="s">
        <v>700</v>
      </c>
    </row>
    <row r="326" spans="8:58">
      <c r="H326" s="106"/>
      <c r="I326" s="106"/>
      <c r="J326" s="106"/>
      <c r="K326" s="106"/>
      <c r="L326" s="106"/>
      <c r="M326" s="106"/>
      <c r="N326" s="106"/>
      <c r="O326" s="106"/>
      <c r="P326" s="106"/>
      <c r="Q326" s="106"/>
      <c r="R326" s="106"/>
      <c r="S326" s="106"/>
      <c r="T326" s="106"/>
      <c r="U326" s="106"/>
      <c r="V326" s="86" t="s">
        <v>1737</v>
      </c>
      <c r="W326" s="106"/>
      <c r="X326" s="106"/>
      <c r="Y326" s="106"/>
      <c r="AZ326" s="126" t="s">
        <v>1215</v>
      </c>
      <c r="BA326" s="82" t="s">
        <v>1704</v>
      </c>
      <c r="BE326" s="126" t="s">
        <v>1159</v>
      </c>
      <c r="BF326" s="82" t="s">
        <v>700</v>
      </c>
    </row>
    <row r="327" spans="8:58">
      <c r="H327" s="106"/>
      <c r="I327" s="106"/>
      <c r="J327" s="106"/>
      <c r="K327" s="106"/>
      <c r="L327" s="106"/>
      <c r="M327" s="106"/>
      <c r="N327" s="106"/>
      <c r="O327" s="106"/>
      <c r="P327" s="106"/>
      <c r="Q327" s="106"/>
      <c r="R327" s="106"/>
      <c r="S327" s="106"/>
      <c r="T327" s="106"/>
      <c r="U327" s="106"/>
      <c r="V327" s="86" t="s">
        <v>1738</v>
      </c>
      <c r="W327" s="106"/>
      <c r="X327" s="106"/>
      <c r="Y327" s="106"/>
      <c r="AZ327" s="126" t="s">
        <v>1221</v>
      </c>
      <c r="BA327" s="82" t="s">
        <v>1704</v>
      </c>
      <c r="BE327" s="126" t="s">
        <v>1168</v>
      </c>
      <c r="BF327" s="82" t="s">
        <v>700</v>
      </c>
    </row>
    <row r="328" spans="8:58">
      <c r="H328" s="106"/>
      <c r="I328" s="106"/>
      <c r="J328" s="106"/>
      <c r="K328" s="106"/>
      <c r="L328" s="106"/>
      <c r="M328" s="106"/>
      <c r="N328" s="106"/>
      <c r="O328" s="106"/>
      <c r="P328" s="106"/>
      <c r="Q328" s="106"/>
      <c r="R328" s="106"/>
      <c r="S328" s="106"/>
      <c r="T328" s="106"/>
      <c r="U328" s="106"/>
      <c r="V328" s="86" t="s">
        <v>1739</v>
      </c>
      <c r="W328" s="106"/>
      <c r="X328" s="106"/>
      <c r="Y328" s="106"/>
      <c r="AZ328" s="126" t="s">
        <v>1230</v>
      </c>
      <c r="BA328" s="82" t="s">
        <v>1704</v>
      </c>
      <c r="BE328" s="126" t="s">
        <v>1176</v>
      </c>
      <c r="BF328" s="82" t="s">
        <v>700</v>
      </c>
    </row>
    <row r="329" spans="8:58">
      <c r="H329" s="106"/>
      <c r="I329" s="106"/>
      <c r="J329" s="106"/>
      <c r="K329" s="106"/>
      <c r="L329" s="106"/>
      <c r="M329" s="106"/>
      <c r="N329" s="106"/>
      <c r="O329" s="106"/>
      <c r="P329" s="106"/>
      <c r="Q329" s="106"/>
      <c r="R329" s="106"/>
      <c r="S329" s="106"/>
      <c r="T329" s="106"/>
      <c r="U329" s="106"/>
      <c r="V329" s="86" t="s">
        <v>1740</v>
      </c>
      <c r="W329" s="106"/>
      <c r="X329" s="106"/>
      <c r="Y329" s="106"/>
      <c r="AZ329" s="126" t="s">
        <v>1234</v>
      </c>
      <c r="BA329" s="82" t="s">
        <v>1704</v>
      </c>
      <c r="BE329" s="126" t="s">
        <v>967</v>
      </c>
      <c r="BF329" s="82" t="s">
        <v>700</v>
      </c>
    </row>
    <row r="330" spans="8:58">
      <c r="H330" s="106"/>
      <c r="I330" s="106"/>
      <c r="J330" s="106"/>
      <c r="K330" s="106"/>
      <c r="L330" s="106"/>
      <c r="M330" s="106"/>
      <c r="N330" s="106"/>
      <c r="O330" s="106"/>
      <c r="P330" s="106"/>
      <c r="Q330" s="106"/>
      <c r="R330" s="106"/>
      <c r="S330" s="106"/>
      <c r="T330" s="106"/>
      <c r="U330" s="106"/>
      <c r="V330" s="86" t="s">
        <v>1741</v>
      </c>
      <c r="W330" s="106"/>
      <c r="X330" s="106"/>
      <c r="Y330" s="106"/>
      <c r="AZ330" s="126" t="s">
        <v>1241</v>
      </c>
      <c r="BA330" s="82" t="s">
        <v>1704</v>
      </c>
      <c r="BE330" s="126" t="s">
        <v>1184</v>
      </c>
      <c r="BF330" s="82" t="s">
        <v>700</v>
      </c>
    </row>
    <row r="331" spans="8:58">
      <c r="H331" s="106"/>
      <c r="I331" s="106"/>
      <c r="J331" s="106"/>
      <c r="K331" s="106"/>
      <c r="L331" s="106"/>
      <c r="M331" s="106"/>
      <c r="N331" s="106"/>
      <c r="O331" s="106"/>
      <c r="P331" s="106"/>
      <c r="Q331" s="106"/>
      <c r="R331" s="106"/>
      <c r="S331" s="106"/>
      <c r="T331" s="106"/>
      <c r="U331" s="106"/>
      <c r="V331" s="86" t="s">
        <v>1742</v>
      </c>
      <c r="W331" s="106"/>
      <c r="X331" s="106"/>
      <c r="Y331" s="106"/>
      <c r="AZ331" s="126" t="s">
        <v>1249</v>
      </c>
      <c r="BA331" s="82" t="s">
        <v>1704</v>
      </c>
      <c r="BE331" s="126" t="s">
        <v>1190</v>
      </c>
      <c r="BF331" s="82" t="s">
        <v>700</v>
      </c>
    </row>
    <row r="332" spans="8:58">
      <c r="H332" s="106"/>
      <c r="I332" s="106"/>
      <c r="J332" s="106"/>
      <c r="K332" s="106"/>
      <c r="L332" s="106"/>
      <c r="M332" s="106"/>
      <c r="N332" s="106"/>
      <c r="O332" s="106"/>
      <c r="P332" s="106"/>
      <c r="Q332" s="106"/>
      <c r="R332" s="106"/>
      <c r="S332" s="106"/>
      <c r="T332" s="106"/>
      <c r="U332" s="106"/>
      <c r="V332" s="86" t="s">
        <v>1743</v>
      </c>
      <c r="W332" s="106"/>
      <c r="X332" s="106"/>
      <c r="Y332" s="106"/>
      <c r="AZ332" s="126" t="s">
        <v>1254</v>
      </c>
      <c r="BA332" s="82" t="s">
        <v>1704</v>
      </c>
      <c r="BE332" s="126" t="s">
        <v>1197</v>
      </c>
      <c r="BF332" s="82" t="s">
        <v>700</v>
      </c>
    </row>
    <row r="333" spans="8:58">
      <c r="H333" s="106"/>
      <c r="I333" s="106"/>
      <c r="J333" s="106"/>
      <c r="K333" s="106"/>
      <c r="L333" s="106"/>
      <c r="M333" s="106"/>
      <c r="N333" s="106"/>
      <c r="O333" s="106"/>
      <c r="P333" s="106"/>
      <c r="Q333" s="106"/>
      <c r="R333" s="106"/>
      <c r="S333" s="106"/>
      <c r="T333" s="106"/>
      <c r="U333" s="106"/>
      <c r="V333" s="86" t="s">
        <v>1744</v>
      </c>
      <c r="W333" s="106"/>
      <c r="X333" s="106"/>
      <c r="Y333" s="106"/>
      <c r="AZ333" s="79" t="s">
        <v>1258</v>
      </c>
      <c r="BA333" s="80" t="s">
        <v>1704</v>
      </c>
      <c r="BE333" s="79" t="s">
        <v>1226</v>
      </c>
      <c r="BF333" s="82" t="s">
        <v>386</v>
      </c>
    </row>
    <row r="334" spans="8:58">
      <c r="H334" s="106"/>
      <c r="I334" s="106"/>
      <c r="J334" s="106"/>
      <c r="K334" s="106"/>
      <c r="L334" s="106"/>
      <c r="M334" s="106"/>
      <c r="N334" s="106"/>
      <c r="O334" s="106"/>
      <c r="P334" s="106"/>
      <c r="Q334" s="106"/>
      <c r="R334" s="106"/>
      <c r="S334" s="106"/>
      <c r="T334" s="106"/>
      <c r="U334" s="106"/>
      <c r="V334" s="86" t="s">
        <v>1745</v>
      </c>
      <c r="W334" s="106"/>
      <c r="X334" s="106"/>
      <c r="Y334" s="106"/>
      <c r="AZ334" s="79" t="s">
        <v>1265</v>
      </c>
      <c r="BA334" s="80" t="s">
        <v>1704</v>
      </c>
      <c r="BE334" s="79" t="s">
        <v>997</v>
      </c>
      <c r="BF334" s="82" t="s">
        <v>386</v>
      </c>
    </row>
    <row r="335" spans="8:58">
      <c r="H335" s="106"/>
      <c r="I335" s="106"/>
      <c r="J335" s="106"/>
      <c r="K335" s="106"/>
      <c r="L335" s="106"/>
      <c r="M335" s="106"/>
      <c r="N335" s="106"/>
      <c r="O335" s="106"/>
      <c r="P335" s="106"/>
      <c r="Q335" s="106"/>
      <c r="R335" s="106"/>
      <c r="S335" s="106"/>
      <c r="T335" s="106"/>
      <c r="U335" s="106"/>
      <c r="V335" s="86" t="s">
        <v>1746</v>
      </c>
      <c r="W335" s="106"/>
      <c r="X335" s="106"/>
      <c r="Y335" s="106"/>
      <c r="AZ335" s="79" t="s">
        <v>1269</v>
      </c>
      <c r="BA335" s="80" t="s">
        <v>1704</v>
      </c>
      <c r="BE335" s="79" t="s">
        <v>1555</v>
      </c>
      <c r="BF335" s="82" t="s">
        <v>386</v>
      </c>
    </row>
    <row r="336" spans="8:58">
      <c r="H336" s="106"/>
      <c r="I336" s="106"/>
      <c r="J336" s="106"/>
      <c r="K336" s="106"/>
      <c r="L336" s="106"/>
      <c r="M336" s="106"/>
      <c r="N336" s="106"/>
      <c r="O336" s="106"/>
      <c r="P336" s="106"/>
      <c r="Q336" s="106"/>
      <c r="R336" s="106"/>
      <c r="S336" s="106"/>
      <c r="T336" s="106"/>
      <c r="U336" s="106"/>
      <c r="V336" s="86" t="s">
        <v>1747</v>
      </c>
      <c r="W336" s="106"/>
      <c r="X336" s="106"/>
      <c r="Y336" s="106"/>
      <c r="AZ336" s="79" t="s">
        <v>1273</v>
      </c>
      <c r="BA336" s="80" t="s">
        <v>1704</v>
      </c>
      <c r="BE336" s="79" t="s">
        <v>1558</v>
      </c>
      <c r="BF336" s="82" t="s">
        <v>386</v>
      </c>
    </row>
    <row r="337" spans="8:58">
      <c r="H337" s="106"/>
      <c r="I337" s="106"/>
      <c r="J337" s="106"/>
      <c r="K337" s="106"/>
      <c r="L337" s="106"/>
      <c r="M337" s="106"/>
      <c r="N337" s="106"/>
      <c r="O337" s="106"/>
      <c r="P337" s="106"/>
      <c r="Q337" s="106"/>
      <c r="R337" s="106"/>
      <c r="S337" s="106"/>
      <c r="T337" s="106"/>
      <c r="U337" s="106"/>
      <c r="V337" s="86" t="s">
        <v>1748</v>
      </c>
      <c r="W337" s="106"/>
      <c r="X337" s="106"/>
      <c r="Y337" s="106"/>
      <c r="AZ337" s="79" t="s">
        <v>1277</v>
      </c>
      <c r="BA337" s="80" t="s">
        <v>1704</v>
      </c>
      <c r="BE337" s="79" t="s">
        <v>1561</v>
      </c>
      <c r="BF337" s="82" t="s">
        <v>386</v>
      </c>
    </row>
    <row r="338" spans="8:58">
      <c r="H338" s="106"/>
      <c r="I338" s="106"/>
      <c r="J338" s="106"/>
      <c r="K338" s="106"/>
      <c r="L338" s="106"/>
      <c r="M338" s="106"/>
      <c r="N338" s="106"/>
      <c r="O338" s="106"/>
      <c r="P338" s="106"/>
      <c r="Q338" s="106"/>
      <c r="R338" s="106"/>
      <c r="S338" s="106"/>
      <c r="T338" s="106"/>
      <c r="U338" s="106"/>
      <c r="V338" s="86" t="s">
        <v>1749</v>
      </c>
      <c r="W338" s="106"/>
      <c r="X338" s="106"/>
      <c r="Y338" s="106"/>
      <c r="AZ338" s="79" t="s">
        <v>1289</v>
      </c>
      <c r="BA338" s="80" t="s">
        <v>1704</v>
      </c>
      <c r="BE338" s="79" t="s">
        <v>1564</v>
      </c>
      <c r="BF338" s="82" t="s">
        <v>386</v>
      </c>
    </row>
    <row r="339" spans="8:58">
      <c r="H339" s="106"/>
      <c r="I339" s="106"/>
      <c r="J339" s="106"/>
      <c r="K339" s="106"/>
      <c r="L339" s="106"/>
      <c r="M339" s="106"/>
      <c r="N339" s="106"/>
      <c r="O339" s="106"/>
      <c r="P339" s="106"/>
      <c r="Q339" s="106"/>
      <c r="R339" s="106"/>
      <c r="S339" s="106"/>
      <c r="T339" s="106"/>
      <c r="U339" s="106"/>
      <c r="V339" s="86" t="s">
        <v>1750</v>
      </c>
      <c r="W339" s="106"/>
      <c r="X339" s="106"/>
      <c r="Y339" s="106"/>
      <c r="AZ339" s="79" t="s">
        <v>1293</v>
      </c>
      <c r="BA339" s="80" t="s">
        <v>1704</v>
      </c>
      <c r="BE339" s="79" t="s">
        <v>1567</v>
      </c>
      <c r="BF339" s="82" t="s">
        <v>386</v>
      </c>
    </row>
    <row r="340" spans="8:58">
      <c r="H340" s="106"/>
      <c r="I340" s="106"/>
      <c r="J340" s="106"/>
      <c r="K340" s="106"/>
      <c r="L340" s="106"/>
      <c r="M340" s="106"/>
      <c r="N340" s="106"/>
      <c r="O340" s="106"/>
      <c r="P340" s="106"/>
      <c r="Q340" s="106"/>
      <c r="R340" s="106"/>
      <c r="S340" s="106"/>
      <c r="T340" s="106"/>
      <c r="U340" s="106"/>
      <c r="V340" s="86" t="s">
        <v>1751</v>
      </c>
      <c r="W340" s="106"/>
      <c r="X340" s="106"/>
      <c r="Y340" s="106"/>
      <c r="AZ340" s="79" t="s">
        <v>1298</v>
      </c>
      <c r="BA340" s="80" t="s">
        <v>1704</v>
      </c>
      <c r="BE340" s="79" t="s">
        <v>1570</v>
      </c>
      <c r="BF340" s="82" t="s">
        <v>386</v>
      </c>
    </row>
    <row r="341" spans="8:58">
      <c r="H341" s="106"/>
      <c r="I341" s="106"/>
      <c r="J341" s="106"/>
      <c r="K341" s="106"/>
      <c r="L341" s="106"/>
      <c r="M341" s="106"/>
      <c r="N341" s="106"/>
      <c r="O341" s="106"/>
      <c r="P341" s="106"/>
      <c r="Q341" s="106"/>
      <c r="R341" s="106"/>
      <c r="S341" s="106"/>
      <c r="T341" s="106"/>
      <c r="U341" s="106"/>
      <c r="V341" s="86" t="s">
        <v>1752</v>
      </c>
      <c r="W341" s="106"/>
      <c r="X341" s="106"/>
      <c r="Y341" s="106"/>
      <c r="AZ341" s="79" t="s">
        <v>1302</v>
      </c>
      <c r="BA341" s="80" t="s">
        <v>1704</v>
      </c>
      <c r="BE341" s="79" t="s">
        <v>1004</v>
      </c>
      <c r="BF341" s="82" t="s">
        <v>386</v>
      </c>
    </row>
    <row r="342" spans="8:58">
      <c r="H342" s="106"/>
      <c r="I342" s="106"/>
      <c r="J342" s="106"/>
      <c r="K342" s="106"/>
      <c r="L342" s="106"/>
      <c r="M342" s="106"/>
      <c r="N342" s="106"/>
      <c r="O342" s="106"/>
      <c r="P342" s="106"/>
      <c r="Q342" s="106"/>
      <c r="R342" s="106"/>
      <c r="S342" s="106"/>
      <c r="T342" s="106"/>
      <c r="U342" s="106"/>
      <c r="V342" s="86" t="s">
        <v>1753</v>
      </c>
      <c r="W342" s="106"/>
      <c r="X342" s="106"/>
      <c r="Y342" s="106"/>
      <c r="AZ342" s="79" t="s">
        <v>1311</v>
      </c>
      <c r="BA342" s="80" t="s">
        <v>1704</v>
      </c>
      <c r="BE342" s="79" t="s">
        <v>1573</v>
      </c>
      <c r="BF342" s="82" t="s">
        <v>386</v>
      </c>
    </row>
    <row r="343" spans="8:58">
      <c r="H343" s="106"/>
      <c r="I343" s="106"/>
      <c r="J343" s="106"/>
      <c r="K343" s="106"/>
      <c r="L343" s="106"/>
      <c r="M343" s="106"/>
      <c r="N343" s="106"/>
      <c r="O343" s="106"/>
      <c r="P343" s="106"/>
      <c r="Q343" s="106"/>
      <c r="R343" s="106"/>
      <c r="S343" s="106"/>
      <c r="T343" s="106"/>
      <c r="U343" s="106"/>
      <c r="V343" s="86" t="s">
        <v>1754</v>
      </c>
      <c r="W343" s="106"/>
      <c r="X343" s="106"/>
      <c r="Y343" s="106"/>
      <c r="AZ343" s="79" t="s">
        <v>1328</v>
      </c>
      <c r="BA343" s="80" t="s">
        <v>1704</v>
      </c>
      <c r="BE343" s="79" t="s">
        <v>1230</v>
      </c>
      <c r="BF343" s="82" t="s">
        <v>386</v>
      </c>
    </row>
    <row r="344" spans="8:58">
      <c r="H344" s="106"/>
      <c r="I344" s="106"/>
      <c r="J344" s="106"/>
      <c r="K344" s="106"/>
      <c r="L344" s="106"/>
      <c r="M344" s="106"/>
      <c r="N344" s="106"/>
      <c r="O344" s="106"/>
      <c r="P344" s="106"/>
      <c r="Q344" s="106"/>
      <c r="R344" s="106"/>
      <c r="S344" s="106"/>
      <c r="T344" s="106"/>
      <c r="U344" s="106"/>
      <c r="V344" s="86" t="s">
        <v>1755</v>
      </c>
      <c r="W344" s="106"/>
      <c r="X344" s="106"/>
      <c r="Y344" s="106"/>
      <c r="AZ344" s="79" t="s">
        <v>1349</v>
      </c>
      <c r="BA344" s="80" t="s">
        <v>1704</v>
      </c>
      <c r="BE344" s="79" t="s">
        <v>1011</v>
      </c>
      <c r="BF344" s="82" t="s">
        <v>386</v>
      </c>
    </row>
    <row r="345" spans="8:58">
      <c r="H345" s="106"/>
      <c r="I345" s="106"/>
      <c r="J345" s="106"/>
      <c r="K345" s="106"/>
      <c r="L345" s="106"/>
      <c r="M345" s="106"/>
      <c r="N345" s="106"/>
      <c r="O345" s="106"/>
      <c r="P345" s="106"/>
      <c r="Q345" s="106"/>
      <c r="R345" s="106"/>
      <c r="S345" s="106"/>
      <c r="T345" s="106"/>
      <c r="U345" s="106"/>
      <c r="V345" s="86" t="s">
        <v>1756</v>
      </c>
      <c r="W345" s="106"/>
      <c r="X345" s="106"/>
      <c r="Y345" s="106"/>
      <c r="AZ345" s="79" t="s">
        <v>1357</v>
      </c>
      <c r="BA345" s="80" t="s">
        <v>1704</v>
      </c>
      <c r="BE345" s="79" t="s">
        <v>1019</v>
      </c>
      <c r="BF345" s="82" t="s">
        <v>386</v>
      </c>
    </row>
    <row r="346" spans="8:58">
      <c r="H346" s="106"/>
      <c r="I346" s="106"/>
      <c r="J346" s="106"/>
      <c r="K346" s="106"/>
      <c r="L346" s="106"/>
      <c r="M346" s="106"/>
      <c r="N346" s="106"/>
      <c r="O346" s="106"/>
      <c r="P346" s="106"/>
      <c r="Q346" s="106"/>
      <c r="R346" s="106"/>
      <c r="S346" s="106"/>
      <c r="T346" s="106"/>
      <c r="U346" s="106"/>
      <c r="V346" s="86" t="s">
        <v>1757</v>
      </c>
      <c r="W346" s="106"/>
      <c r="X346" s="106"/>
      <c r="Y346" s="106"/>
      <c r="AZ346" s="79" t="s">
        <v>1374</v>
      </c>
      <c r="BA346" s="80" t="s">
        <v>1704</v>
      </c>
      <c r="BE346" s="79" t="s">
        <v>1576</v>
      </c>
      <c r="BF346" s="82" t="s">
        <v>386</v>
      </c>
    </row>
    <row r="347" spans="8:58">
      <c r="H347" s="106"/>
      <c r="I347" s="106"/>
      <c r="J347" s="106"/>
      <c r="K347" s="106"/>
      <c r="L347" s="106"/>
      <c r="M347" s="106"/>
      <c r="N347" s="106"/>
      <c r="O347" s="106"/>
      <c r="P347" s="106"/>
      <c r="Q347" s="106"/>
      <c r="R347" s="106"/>
      <c r="S347" s="106"/>
      <c r="T347" s="106"/>
      <c r="U347" s="106"/>
      <c r="V347" s="86" t="s">
        <v>1758</v>
      </c>
      <c r="W347" s="106"/>
      <c r="X347" s="106"/>
      <c r="Y347" s="106"/>
      <c r="AZ347" s="79" t="s">
        <v>1401</v>
      </c>
      <c r="BA347" s="80" t="s">
        <v>1704</v>
      </c>
      <c r="BE347" s="79" t="s">
        <v>422</v>
      </c>
      <c r="BF347" s="82" t="s">
        <v>386</v>
      </c>
    </row>
    <row r="348" spans="8:58">
      <c r="H348" s="106"/>
      <c r="I348" s="106"/>
      <c r="J348" s="106"/>
      <c r="K348" s="106"/>
      <c r="L348" s="106"/>
      <c r="M348" s="106"/>
      <c r="N348" s="106"/>
      <c r="O348" s="106"/>
      <c r="P348" s="106"/>
      <c r="Q348" s="106"/>
      <c r="R348" s="106"/>
      <c r="S348" s="106"/>
      <c r="T348" s="106"/>
      <c r="U348" s="106"/>
      <c r="V348" s="86" t="s">
        <v>1759</v>
      </c>
      <c r="W348" s="106"/>
      <c r="X348" s="106"/>
      <c r="Y348" s="106"/>
      <c r="AZ348" s="79" t="s">
        <v>1422</v>
      </c>
      <c r="BA348" s="80" t="s">
        <v>1704</v>
      </c>
      <c r="BE348" s="79" t="s">
        <v>1580</v>
      </c>
      <c r="BF348" s="82" t="s">
        <v>386</v>
      </c>
    </row>
    <row r="349" spans="8:58">
      <c r="H349" s="106"/>
      <c r="I349" s="106"/>
      <c r="J349" s="106"/>
      <c r="K349" s="106"/>
      <c r="L349" s="106"/>
      <c r="M349" s="106"/>
      <c r="N349" s="106"/>
      <c r="O349" s="106"/>
      <c r="P349" s="106"/>
      <c r="Q349" s="106"/>
      <c r="R349" s="106"/>
      <c r="S349" s="106"/>
      <c r="T349" s="106"/>
      <c r="U349" s="106"/>
      <c r="V349" s="86" t="s">
        <v>1760</v>
      </c>
      <c r="W349" s="106"/>
      <c r="X349" s="106"/>
      <c r="Y349" s="106"/>
      <c r="AZ349" s="79" t="s">
        <v>1426</v>
      </c>
      <c r="BA349" s="80" t="s">
        <v>1704</v>
      </c>
      <c r="BE349" s="79" t="s">
        <v>1583</v>
      </c>
      <c r="BF349" s="82" t="s">
        <v>386</v>
      </c>
    </row>
    <row r="350" spans="8:58">
      <c r="H350" s="106"/>
      <c r="I350" s="106"/>
      <c r="J350" s="106"/>
      <c r="K350" s="106"/>
      <c r="L350" s="106"/>
      <c r="M350" s="106"/>
      <c r="N350" s="106"/>
      <c r="O350" s="106"/>
      <c r="P350" s="106"/>
      <c r="Q350" s="106"/>
      <c r="R350" s="106"/>
      <c r="S350" s="106"/>
      <c r="T350" s="106"/>
      <c r="U350" s="106"/>
      <c r="V350" s="86" t="s">
        <v>1761</v>
      </c>
      <c r="W350" s="106"/>
      <c r="X350" s="106"/>
      <c r="Y350" s="106"/>
      <c r="AZ350" s="79" t="s">
        <v>1430</v>
      </c>
      <c r="BA350" s="80" t="s">
        <v>1704</v>
      </c>
      <c r="BE350" s="79" t="s">
        <v>1234</v>
      </c>
      <c r="BF350" s="82" t="s">
        <v>386</v>
      </c>
    </row>
    <row r="351" spans="8:58">
      <c r="H351" s="106"/>
      <c r="I351" s="106"/>
      <c r="J351" s="106"/>
      <c r="K351" s="106"/>
      <c r="L351" s="106"/>
      <c r="M351" s="106"/>
      <c r="N351" s="106"/>
      <c r="O351" s="106"/>
      <c r="P351" s="106"/>
      <c r="Q351" s="106"/>
      <c r="R351" s="106"/>
      <c r="S351" s="106"/>
      <c r="T351" s="106"/>
      <c r="U351" s="106"/>
      <c r="V351" s="86" t="s">
        <v>1762</v>
      </c>
      <c r="W351" s="106"/>
      <c r="X351" s="106"/>
      <c r="Y351" s="106"/>
      <c r="AZ351" s="79" t="s">
        <v>1433</v>
      </c>
      <c r="BA351" s="80" t="s">
        <v>1704</v>
      </c>
      <c r="BE351" s="79" t="s">
        <v>1586</v>
      </c>
      <c r="BF351" s="82" t="s">
        <v>386</v>
      </c>
    </row>
    <row r="352" spans="8:58">
      <c r="H352" s="106"/>
      <c r="I352" s="106"/>
      <c r="J352" s="106"/>
      <c r="K352" s="106"/>
      <c r="L352" s="106"/>
      <c r="M352" s="106"/>
      <c r="N352" s="106"/>
      <c r="O352" s="106"/>
      <c r="P352" s="106"/>
      <c r="Q352" s="106"/>
      <c r="R352" s="106"/>
      <c r="S352" s="106"/>
      <c r="T352" s="106"/>
      <c r="U352" s="106"/>
      <c r="V352" s="86" t="s">
        <v>1763</v>
      </c>
      <c r="W352" s="106"/>
      <c r="X352" s="106"/>
      <c r="Y352" s="106"/>
      <c r="AZ352" s="79" t="s">
        <v>1437</v>
      </c>
      <c r="BA352" s="80" t="s">
        <v>1704</v>
      </c>
      <c r="BE352" s="79" t="s">
        <v>1588</v>
      </c>
      <c r="BF352" s="82" t="s">
        <v>386</v>
      </c>
    </row>
    <row r="353" spans="8:58">
      <c r="H353" s="106"/>
      <c r="I353" s="106"/>
      <c r="J353" s="106"/>
      <c r="K353" s="106"/>
      <c r="L353" s="106"/>
      <c r="M353" s="106"/>
      <c r="N353" s="106"/>
      <c r="O353" s="106"/>
      <c r="P353" s="106"/>
      <c r="Q353" s="106"/>
      <c r="R353" s="106"/>
      <c r="S353" s="106"/>
      <c r="T353" s="106"/>
      <c r="U353" s="106"/>
      <c r="V353" s="86" t="s">
        <v>1764</v>
      </c>
      <c r="W353" s="106"/>
      <c r="X353" s="106"/>
      <c r="Y353" s="106"/>
      <c r="AZ353" s="79" t="s">
        <v>1447</v>
      </c>
      <c r="BA353" s="80" t="s">
        <v>1704</v>
      </c>
      <c r="BE353" s="79" t="s">
        <v>1590</v>
      </c>
      <c r="BF353" s="82" t="s">
        <v>386</v>
      </c>
    </row>
    <row r="354" spans="8:58">
      <c r="H354" s="106"/>
      <c r="I354" s="106"/>
      <c r="J354" s="106"/>
      <c r="K354" s="106"/>
      <c r="L354" s="106"/>
      <c r="M354" s="106"/>
      <c r="N354" s="106"/>
      <c r="O354" s="106"/>
      <c r="P354" s="106"/>
      <c r="Q354" s="106"/>
      <c r="R354" s="106"/>
      <c r="S354" s="106"/>
      <c r="T354" s="106"/>
      <c r="U354" s="106"/>
      <c r="V354" s="86" t="s">
        <v>1765</v>
      </c>
      <c r="W354" s="106"/>
      <c r="X354" s="106"/>
      <c r="Y354" s="106"/>
      <c r="AZ354" s="79" t="s">
        <v>1450</v>
      </c>
      <c r="BA354" s="80" t="s">
        <v>1704</v>
      </c>
      <c r="BE354" s="79" t="s">
        <v>1593</v>
      </c>
      <c r="BF354" s="82" t="s">
        <v>386</v>
      </c>
    </row>
    <row r="355" spans="8:58">
      <c r="H355" s="106"/>
      <c r="I355" s="106"/>
      <c r="J355" s="106"/>
      <c r="K355" s="106"/>
      <c r="L355" s="106"/>
      <c r="M355" s="106"/>
      <c r="N355" s="106"/>
      <c r="O355" s="106"/>
      <c r="P355" s="106"/>
      <c r="Q355" s="106"/>
      <c r="R355" s="106"/>
      <c r="S355" s="106"/>
      <c r="T355" s="106"/>
      <c r="U355" s="106"/>
      <c r="V355" s="86" t="s">
        <v>1766</v>
      </c>
      <c r="W355" s="106"/>
      <c r="X355" s="106"/>
      <c r="Y355" s="106"/>
      <c r="AZ355" s="79" t="s">
        <v>1453</v>
      </c>
      <c r="BA355" s="80" t="s">
        <v>1704</v>
      </c>
      <c r="BE355" s="79" t="s">
        <v>1595</v>
      </c>
      <c r="BF355" s="82" t="s">
        <v>386</v>
      </c>
    </row>
    <row r="356" spans="8:58">
      <c r="H356" s="106"/>
      <c r="I356" s="106"/>
      <c r="J356" s="106"/>
      <c r="K356" s="106"/>
      <c r="L356" s="106"/>
      <c r="M356" s="106"/>
      <c r="N356" s="106"/>
      <c r="O356" s="106"/>
      <c r="P356" s="106"/>
      <c r="Q356" s="106"/>
      <c r="R356" s="106"/>
      <c r="S356" s="106"/>
      <c r="T356" s="106"/>
      <c r="U356" s="106"/>
      <c r="V356" s="86" t="s">
        <v>1767</v>
      </c>
      <c r="W356" s="106"/>
      <c r="X356" s="106"/>
      <c r="Y356" s="106"/>
      <c r="AZ356" s="79" t="s">
        <v>1464</v>
      </c>
      <c r="BA356" s="80" t="s">
        <v>1704</v>
      </c>
      <c r="BE356" s="79" t="s">
        <v>1597</v>
      </c>
      <c r="BF356" s="82" t="s">
        <v>386</v>
      </c>
    </row>
    <row r="357" spans="8:58">
      <c r="H357" s="106"/>
      <c r="I357" s="106"/>
      <c r="J357" s="106"/>
      <c r="K357" s="106"/>
      <c r="L357" s="106"/>
      <c r="M357" s="106"/>
      <c r="N357" s="106"/>
      <c r="O357" s="106"/>
      <c r="P357" s="106"/>
      <c r="Q357" s="106"/>
      <c r="R357" s="106"/>
      <c r="S357" s="106"/>
      <c r="T357" s="106"/>
      <c r="U357" s="106"/>
      <c r="V357" s="86" t="s">
        <v>1768</v>
      </c>
      <c r="W357" s="106"/>
      <c r="X357" s="106"/>
      <c r="Y357" s="106"/>
      <c r="AZ357" s="79" t="s">
        <v>1473</v>
      </c>
      <c r="BA357" s="80" t="s">
        <v>1704</v>
      </c>
      <c r="BE357" s="79" t="s">
        <v>1599</v>
      </c>
      <c r="BF357" s="82" t="s">
        <v>386</v>
      </c>
    </row>
    <row r="358" spans="8:58">
      <c r="H358" s="106"/>
      <c r="I358" s="106"/>
      <c r="J358" s="106"/>
      <c r="K358" s="106"/>
      <c r="L358" s="106"/>
      <c r="M358" s="106"/>
      <c r="N358" s="106"/>
      <c r="O358" s="106"/>
      <c r="P358" s="106"/>
      <c r="Q358" s="106"/>
      <c r="R358" s="106"/>
      <c r="S358" s="106"/>
      <c r="T358" s="106"/>
      <c r="U358" s="106"/>
      <c r="V358" s="86" t="s">
        <v>1769</v>
      </c>
      <c r="W358" s="106"/>
      <c r="X358" s="106"/>
      <c r="Y358" s="106"/>
      <c r="AZ358" s="79" t="s">
        <v>1476</v>
      </c>
      <c r="BA358" s="80" t="s">
        <v>1704</v>
      </c>
      <c r="BE358" s="79" t="s">
        <v>1027</v>
      </c>
      <c r="BF358" s="82" t="s">
        <v>386</v>
      </c>
    </row>
    <row r="359" spans="8:58">
      <c r="H359" s="106"/>
      <c r="I359" s="106"/>
      <c r="J359" s="106"/>
      <c r="K359" s="106"/>
      <c r="L359" s="106"/>
      <c r="M359" s="106"/>
      <c r="N359" s="106"/>
      <c r="O359" s="106"/>
      <c r="P359" s="106"/>
      <c r="Q359" s="106"/>
      <c r="R359" s="106"/>
      <c r="S359" s="106"/>
      <c r="T359" s="106"/>
      <c r="U359" s="106"/>
      <c r="V359" s="86" t="s">
        <v>1770</v>
      </c>
      <c r="W359" s="106"/>
      <c r="X359" s="106"/>
      <c r="Y359" s="106"/>
      <c r="AZ359" s="79" t="s">
        <v>1480</v>
      </c>
      <c r="BA359" s="80" t="s">
        <v>1704</v>
      </c>
      <c r="BE359" s="79" t="s">
        <v>1601</v>
      </c>
      <c r="BF359" s="82" t="s">
        <v>386</v>
      </c>
    </row>
    <row r="360" spans="8:58">
      <c r="H360" s="106"/>
      <c r="I360" s="106"/>
      <c r="J360" s="106"/>
      <c r="K360" s="106"/>
      <c r="L360" s="106"/>
      <c r="M360" s="106"/>
      <c r="N360" s="106"/>
      <c r="O360" s="106"/>
      <c r="P360" s="106"/>
      <c r="Q360" s="106"/>
      <c r="R360" s="106"/>
      <c r="S360" s="106"/>
      <c r="T360" s="106"/>
      <c r="U360" s="106"/>
      <c r="V360" s="86" t="s">
        <v>1771</v>
      </c>
      <c r="W360" s="106"/>
      <c r="X360" s="106"/>
      <c r="Y360" s="106"/>
      <c r="AZ360" s="79" t="s">
        <v>1483</v>
      </c>
      <c r="BA360" s="80" t="s">
        <v>1704</v>
      </c>
      <c r="BE360" s="79" t="s">
        <v>413</v>
      </c>
      <c r="BF360" s="82" t="s">
        <v>386</v>
      </c>
    </row>
    <row r="361" spans="8:58">
      <c r="H361" s="106"/>
      <c r="I361" s="106"/>
      <c r="J361" s="106"/>
      <c r="K361" s="106"/>
      <c r="L361" s="106"/>
      <c r="M361" s="106"/>
      <c r="N361" s="106"/>
      <c r="O361" s="106"/>
      <c r="P361" s="106"/>
      <c r="Q361" s="106"/>
      <c r="R361" s="106"/>
      <c r="S361" s="106"/>
      <c r="T361" s="106"/>
      <c r="U361" s="106"/>
      <c r="V361" s="86" t="s">
        <v>1772</v>
      </c>
      <c r="W361" s="106"/>
      <c r="X361" s="106"/>
      <c r="Y361" s="106"/>
      <c r="AZ361" s="79" t="s">
        <v>1486</v>
      </c>
      <c r="BA361" s="80" t="s">
        <v>1704</v>
      </c>
      <c r="BE361" s="79" t="s">
        <v>445</v>
      </c>
      <c r="BF361" s="82" t="s">
        <v>386</v>
      </c>
    </row>
    <row r="362" spans="8:58">
      <c r="H362" s="106"/>
      <c r="I362" s="106"/>
      <c r="J362" s="106"/>
      <c r="K362" s="106"/>
      <c r="L362" s="106"/>
      <c r="M362" s="106"/>
      <c r="N362" s="106"/>
      <c r="O362" s="106"/>
      <c r="P362" s="106"/>
      <c r="Q362" s="106"/>
      <c r="R362" s="106"/>
      <c r="S362" s="106"/>
      <c r="T362" s="106"/>
      <c r="U362" s="106"/>
      <c r="V362" s="86" t="s">
        <v>1773</v>
      </c>
      <c r="W362" s="106"/>
      <c r="X362" s="106"/>
      <c r="Y362" s="106"/>
      <c r="AZ362" s="79" t="s">
        <v>1489</v>
      </c>
      <c r="BA362" s="80" t="s">
        <v>1704</v>
      </c>
      <c r="BE362" s="79" t="s">
        <v>957</v>
      </c>
      <c r="BF362" s="82" t="s">
        <v>274</v>
      </c>
    </row>
    <row r="363" spans="8:58">
      <c r="H363" s="106"/>
      <c r="I363" s="106"/>
      <c r="J363" s="106"/>
      <c r="K363" s="106"/>
      <c r="L363" s="106"/>
      <c r="M363" s="106"/>
      <c r="N363" s="106"/>
      <c r="O363" s="106"/>
      <c r="P363" s="106"/>
      <c r="Q363" s="106"/>
      <c r="R363" s="106"/>
      <c r="S363" s="106"/>
      <c r="T363" s="106"/>
      <c r="U363" s="106"/>
      <c r="V363" s="86" t="s">
        <v>1774</v>
      </c>
      <c r="W363" s="106"/>
      <c r="X363" s="106"/>
      <c r="Y363" s="106"/>
      <c r="AZ363" s="79" t="s">
        <v>1495</v>
      </c>
      <c r="BA363" s="80" t="s">
        <v>1704</v>
      </c>
      <c r="BE363" s="79" t="s">
        <v>1603</v>
      </c>
      <c r="BF363" s="82" t="s">
        <v>386</v>
      </c>
    </row>
    <row r="364" spans="8:58">
      <c r="H364" s="106"/>
      <c r="I364" s="106"/>
      <c r="J364" s="106"/>
      <c r="K364" s="106"/>
      <c r="L364" s="106"/>
      <c r="M364" s="106"/>
      <c r="N364" s="106"/>
      <c r="O364" s="106"/>
      <c r="P364" s="106"/>
      <c r="Q364" s="106"/>
      <c r="R364" s="106"/>
      <c r="S364" s="106"/>
      <c r="T364" s="106"/>
      <c r="U364" s="106"/>
      <c r="V364" s="86" t="s">
        <v>1775</v>
      </c>
      <c r="W364" s="106"/>
      <c r="X364" s="106"/>
      <c r="Y364" s="106"/>
      <c r="AZ364" s="79" t="s">
        <v>1504</v>
      </c>
      <c r="BA364" s="80" t="s">
        <v>1704</v>
      </c>
      <c r="BE364" s="79" t="s">
        <v>1605</v>
      </c>
      <c r="BF364" s="82" t="s">
        <v>386</v>
      </c>
    </row>
    <row r="365" spans="8:58">
      <c r="H365" s="106"/>
      <c r="I365" s="106"/>
      <c r="J365" s="106"/>
      <c r="K365" s="106"/>
      <c r="L365" s="106"/>
      <c r="M365" s="106"/>
      <c r="N365" s="106"/>
      <c r="O365" s="106"/>
      <c r="P365" s="106"/>
      <c r="Q365" s="106"/>
      <c r="R365" s="106"/>
      <c r="S365" s="106"/>
      <c r="T365" s="106"/>
      <c r="U365" s="106"/>
      <c r="V365" s="86" t="s">
        <v>1776</v>
      </c>
      <c r="W365" s="106"/>
      <c r="X365" s="106"/>
      <c r="Y365" s="106"/>
      <c r="AZ365" s="79" t="s">
        <v>1507</v>
      </c>
      <c r="BA365" s="80" t="s">
        <v>1704</v>
      </c>
      <c r="BE365" s="79" t="s">
        <v>1607</v>
      </c>
      <c r="BF365" s="82" t="s">
        <v>386</v>
      </c>
    </row>
    <row r="366" spans="8:58">
      <c r="H366" s="106"/>
      <c r="I366" s="106"/>
      <c r="J366" s="106"/>
      <c r="K366" s="106"/>
      <c r="L366" s="106"/>
      <c r="M366" s="106"/>
      <c r="N366" s="106"/>
      <c r="O366" s="106"/>
      <c r="P366" s="106"/>
      <c r="Q366" s="106"/>
      <c r="R366" s="106"/>
      <c r="S366" s="106"/>
      <c r="T366" s="106"/>
      <c r="U366" s="106"/>
      <c r="V366" s="86" t="s">
        <v>1777</v>
      </c>
      <c r="W366" s="106"/>
      <c r="X366" s="106"/>
      <c r="Y366" s="106"/>
      <c r="AZ366" s="79" t="s">
        <v>1509</v>
      </c>
      <c r="BA366" s="80" t="s">
        <v>1704</v>
      </c>
      <c r="BE366" s="79" t="s">
        <v>1611</v>
      </c>
      <c r="BF366" s="82" t="s">
        <v>386</v>
      </c>
    </row>
    <row r="367" spans="8:58">
      <c r="H367" s="106"/>
      <c r="I367" s="106"/>
      <c r="J367" s="106"/>
      <c r="K367" s="106"/>
      <c r="L367" s="106"/>
      <c r="M367" s="106"/>
      <c r="N367" s="106"/>
      <c r="O367" s="106"/>
      <c r="P367" s="106"/>
      <c r="Q367" s="106"/>
      <c r="R367" s="106"/>
      <c r="S367" s="106"/>
      <c r="T367" s="106"/>
      <c r="U367" s="106"/>
      <c r="V367" s="86" t="s">
        <v>1778</v>
      </c>
      <c r="W367" s="106"/>
      <c r="X367" s="106"/>
      <c r="Y367" s="106"/>
      <c r="AZ367" s="79" t="s">
        <v>1512</v>
      </c>
      <c r="BA367" s="80" t="s">
        <v>1704</v>
      </c>
      <c r="BE367" s="79" t="s">
        <v>1613</v>
      </c>
      <c r="BF367" s="82" t="s">
        <v>386</v>
      </c>
    </row>
    <row r="368" spans="8:58">
      <c r="H368" s="106"/>
      <c r="I368" s="106"/>
      <c r="J368" s="106"/>
      <c r="K368" s="106"/>
      <c r="L368" s="106"/>
      <c r="M368" s="106"/>
      <c r="N368" s="106"/>
      <c r="O368" s="106"/>
      <c r="P368" s="106"/>
      <c r="Q368" s="106"/>
      <c r="R368" s="106"/>
      <c r="S368" s="106"/>
      <c r="T368" s="106"/>
      <c r="U368" s="106"/>
      <c r="V368" s="86" t="s">
        <v>1779</v>
      </c>
      <c r="W368" s="106"/>
      <c r="X368" s="106"/>
      <c r="Y368" s="106"/>
      <c r="AZ368" s="79" t="s">
        <v>1515</v>
      </c>
      <c r="BA368" s="80" t="s">
        <v>1704</v>
      </c>
      <c r="BE368" s="79" t="s">
        <v>1615</v>
      </c>
      <c r="BF368" s="82" t="s">
        <v>386</v>
      </c>
    </row>
    <row r="369" spans="8:58">
      <c r="H369" s="106"/>
      <c r="I369" s="106"/>
      <c r="J369" s="106"/>
      <c r="K369" s="106"/>
      <c r="L369" s="106"/>
      <c r="M369" s="106"/>
      <c r="N369" s="106"/>
      <c r="O369" s="106"/>
      <c r="P369" s="106"/>
      <c r="Q369" s="106"/>
      <c r="R369" s="106"/>
      <c r="S369" s="106"/>
      <c r="T369" s="106"/>
      <c r="U369" s="106"/>
      <c r="V369" s="86" t="s">
        <v>1780</v>
      </c>
      <c r="W369" s="106"/>
      <c r="X369" s="106"/>
      <c r="Y369" s="106"/>
      <c r="AZ369" s="79" t="s">
        <v>1518</v>
      </c>
      <c r="BA369" s="80" t="s">
        <v>1704</v>
      </c>
      <c r="BE369" s="79" t="s">
        <v>1618</v>
      </c>
      <c r="BF369" s="82" t="s">
        <v>386</v>
      </c>
    </row>
    <row r="370" spans="8:58">
      <c r="H370" s="106"/>
      <c r="I370" s="106"/>
      <c r="J370" s="106"/>
      <c r="K370" s="106"/>
      <c r="L370" s="106"/>
      <c r="M370" s="106"/>
      <c r="N370" s="106"/>
      <c r="O370" s="106"/>
      <c r="P370" s="106"/>
      <c r="Q370" s="106"/>
      <c r="R370" s="106"/>
      <c r="S370" s="106"/>
      <c r="T370" s="106"/>
      <c r="U370" s="106"/>
      <c r="V370" s="86" t="s">
        <v>1781</v>
      </c>
      <c r="W370" s="106"/>
      <c r="X370" s="106"/>
      <c r="Y370" s="106"/>
      <c r="AZ370" s="79" t="s">
        <v>1521</v>
      </c>
      <c r="BA370" s="80" t="s">
        <v>1704</v>
      </c>
      <c r="BE370" s="79" t="s">
        <v>431</v>
      </c>
      <c r="BF370" s="82" t="s">
        <v>386</v>
      </c>
    </row>
    <row r="371" spans="8:58">
      <c r="H371" s="106"/>
      <c r="I371" s="106"/>
      <c r="J371" s="106"/>
      <c r="K371" s="106"/>
      <c r="L371" s="106"/>
      <c r="M371" s="106"/>
      <c r="N371" s="106"/>
      <c r="O371" s="106"/>
      <c r="P371" s="106"/>
      <c r="Q371" s="106"/>
      <c r="R371" s="106"/>
      <c r="S371" s="106"/>
      <c r="T371" s="106"/>
      <c r="U371" s="106"/>
      <c r="V371" s="86" t="s">
        <v>1782</v>
      </c>
      <c r="W371" s="106"/>
      <c r="X371" s="106"/>
      <c r="Y371" s="106"/>
      <c r="AZ371" s="79" t="s">
        <v>1524</v>
      </c>
      <c r="BA371" s="80" t="s">
        <v>1704</v>
      </c>
      <c r="BE371" s="79" t="s">
        <v>1620</v>
      </c>
      <c r="BF371" s="82" t="s">
        <v>386</v>
      </c>
    </row>
    <row r="372" spans="8:58">
      <c r="H372" s="106"/>
      <c r="I372" s="106"/>
      <c r="J372" s="106"/>
      <c r="K372" s="106"/>
      <c r="L372" s="106"/>
      <c r="M372" s="106"/>
      <c r="N372" s="106"/>
      <c r="O372" s="106"/>
      <c r="P372" s="106"/>
      <c r="Q372" s="106"/>
      <c r="R372" s="106"/>
      <c r="S372" s="106"/>
      <c r="T372" s="106"/>
      <c r="U372" s="106"/>
      <c r="V372" s="86" t="s">
        <v>1783</v>
      </c>
      <c r="W372" s="106"/>
      <c r="X372" s="106"/>
      <c r="Y372" s="106"/>
      <c r="AZ372" s="79" t="s">
        <v>1530</v>
      </c>
      <c r="BA372" s="80" t="s">
        <v>1704</v>
      </c>
      <c r="BE372" s="79" t="s">
        <v>1238</v>
      </c>
      <c r="BF372" s="82" t="s">
        <v>386</v>
      </c>
    </row>
    <row r="373" spans="8:58">
      <c r="H373" s="106"/>
      <c r="I373" s="106"/>
      <c r="J373" s="106"/>
      <c r="K373" s="106"/>
      <c r="L373" s="106"/>
      <c r="M373" s="106"/>
      <c r="N373" s="106"/>
      <c r="O373" s="106"/>
      <c r="P373" s="106"/>
      <c r="Q373" s="106"/>
      <c r="R373" s="106"/>
      <c r="S373" s="106"/>
      <c r="T373" s="106"/>
      <c r="U373" s="106"/>
      <c r="V373" s="86" t="s">
        <v>1784</v>
      </c>
      <c r="W373" s="106"/>
      <c r="X373" s="106"/>
      <c r="Y373" s="106"/>
      <c r="AZ373" s="79" t="s">
        <v>1533</v>
      </c>
      <c r="BA373" s="80" t="s">
        <v>1704</v>
      </c>
      <c r="BE373" s="79" t="s">
        <v>1241</v>
      </c>
      <c r="BF373" s="82" t="s">
        <v>386</v>
      </c>
    </row>
    <row r="374" spans="8:58">
      <c r="H374" s="106"/>
      <c r="I374" s="106"/>
      <c r="J374" s="106"/>
      <c r="K374" s="106"/>
      <c r="L374" s="106"/>
      <c r="M374" s="106"/>
      <c r="N374" s="106"/>
      <c r="O374" s="106"/>
      <c r="P374" s="106"/>
      <c r="Q374" s="106"/>
      <c r="R374" s="106"/>
      <c r="S374" s="106"/>
      <c r="T374" s="106"/>
      <c r="U374" s="106"/>
      <c r="V374" s="86" t="s">
        <v>1785</v>
      </c>
      <c r="W374" s="106"/>
      <c r="X374" s="106"/>
      <c r="Y374" s="106"/>
      <c r="AZ374" s="79" t="s">
        <v>1542</v>
      </c>
      <c r="BA374" s="80" t="s">
        <v>1704</v>
      </c>
      <c r="BE374" s="79" t="s">
        <v>465</v>
      </c>
      <c r="BF374" s="82" t="s">
        <v>880</v>
      </c>
    </row>
    <row r="375" spans="8:58">
      <c r="H375" s="106"/>
      <c r="I375" s="106"/>
      <c r="J375" s="106"/>
      <c r="K375" s="106"/>
      <c r="L375" s="106"/>
      <c r="M375" s="106"/>
      <c r="N375" s="106"/>
      <c r="O375" s="106"/>
      <c r="P375" s="106"/>
      <c r="Q375" s="106"/>
      <c r="R375" s="106"/>
      <c r="S375" s="106"/>
      <c r="T375" s="106"/>
      <c r="U375" s="106"/>
      <c r="V375" s="86" t="s">
        <v>1786</v>
      </c>
      <c r="W375" s="106"/>
      <c r="X375" s="106"/>
      <c r="Y375" s="106"/>
      <c r="AZ375" s="79" t="s">
        <v>1551</v>
      </c>
      <c r="BA375" s="80" t="s">
        <v>1704</v>
      </c>
      <c r="BE375" s="79" t="s">
        <v>1622</v>
      </c>
      <c r="BF375" s="82" t="s">
        <v>386</v>
      </c>
    </row>
    <row r="376" spans="8:58">
      <c r="H376" s="106"/>
      <c r="I376" s="106"/>
      <c r="J376" s="106"/>
      <c r="K376" s="106"/>
      <c r="L376" s="106"/>
      <c r="M376" s="106"/>
      <c r="N376" s="106"/>
      <c r="O376" s="106"/>
      <c r="P376" s="106"/>
      <c r="Q376" s="106"/>
      <c r="R376" s="106"/>
      <c r="S376" s="106"/>
      <c r="T376" s="106"/>
      <c r="U376" s="106"/>
      <c r="V376" s="86" t="s">
        <v>1787</v>
      </c>
      <c r="W376" s="106"/>
      <c r="X376" s="106"/>
      <c r="Y376" s="106"/>
      <c r="AZ376" s="79" t="s">
        <v>1554</v>
      </c>
      <c r="BA376" s="80" t="s">
        <v>1704</v>
      </c>
      <c r="BE376" s="79" t="s">
        <v>1204</v>
      </c>
      <c r="BF376" s="82" t="s">
        <v>700</v>
      </c>
    </row>
    <row r="377" spans="8:58">
      <c r="H377" s="106"/>
      <c r="I377" s="106"/>
      <c r="J377" s="106"/>
      <c r="K377" s="106"/>
      <c r="L377" s="106"/>
      <c r="M377" s="106"/>
      <c r="N377" s="106"/>
      <c r="O377" s="106"/>
      <c r="P377" s="106"/>
      <c r="Q377" s="106"/>
      <c r="R377" s="106"/>
      <c r="S377" s="106"/>
      <c r="T377" s="106"/>
      <c r="U377" s="106"/>
      <c r="V377" s="86" t="s">
        <v>1788</v>
      </c>
      <c r="W377" s="106"/>
      <c r="X377" s="106"/>
      <c r="Y377" s="106"/>
      <c r="AZ377" s="79" t="s">
        <v>1557</v>
      </c>
      <c r="BA377" s="80" t="s">
        <v>1704</v>
      </c>
      <c r="BE377" s="79" t="s">
        <v>1211</v>
      </c>
      <c r="BF377" s="82" t="s">
        <v>386</v>
      </c>
    </row>
    <row r="378" spans="8:58">
      <c r="H378" s="106"/>
      <c r="I378" s="106"/>
      <c r="J378" s="106"/>
      <c r="K378" s="106"/>
      <c r="L378" s="106"/>
      <c r="M378" s="106"/>
      <c r="N378" s="106"/>
      <c r="O378" s="106"/>
      <c r="P378" s="106"/>
      <c r="Q378" s="106"/>
      <c r="R378" s="106"/>
      <c r="S378" s="106"/>
      <c r="T378" s="106"/>
      <c r="U378" s="106"/>
      <c r="V378" s="86" t="s">
        <v>1789</v>
      </c>
      <c r="W378" s="106"/>
      <c r="X378" s="106"/>
      <c r="Y378" s="106"/>
      <c r="AZ378" s="79" t="s">
        <v>1560</v>
      </c>
      <c r="BA378" s="80" t="s">
        <v>1704</v>
      </c>
      <c r="BE378" s="79" t="s">
        <v>1245</v>
      </c>
      <c r="BF378" s="82" t="s">
        <v>386</v>
      </c>
    </row>
    <row r="379" spans="8:58">
      <c r="H379" s="106"/>
      <c r="I379" s="106"/>
      <c r="J379" s="106"/>
      <c r="K379" s="106"/>
      <c r="L379" s="106"/>
      <c r="M379" s="106"/>
      <c r="N379" s="106"/>
      <c r="O379" s="106"/>
      <c r="P379" s="106"/>
      <c r="Q379" s="106"/>
      <c r="R379" s="106"/>
      <c r="S379" s="106"/>
      <c r="T379" s="106"/>
      <c r="U379" s="106"/>
      <c r="V379" s="86" t="s">
        <v>1790</v>
      </c>
      <c r="W379" s="106"/>
      <c r="X379" s="106"/>
      <c r="Y379" s="106"/>
      <c r="AZ379" s="79" t="s">
        <v>1563</v>
      </c>
      <c r="BA379" s="80" t="s">
        <v>1704</v>
      </c>
      <c r="BE379" s="79" t="s">
        <v>981</v>
      </c>
      <c r="BF379" s="82" t="s">
        <v>386</v>
      </c>
    </row>
    <row r="380" spans="8:58">
      <c r="H380" s="106"/>
      <c r="I380" s="106"/>
      <c r="J380" s="106"/>
      <c r="K380" s="106"/>
      <c r="L380" s="106"/>
      <c r="M380" s="106"/>
      <c r="N380" s="106"/>
      <c r="O380" s="106"/>
      <c r="P380" s="106"/>
      <c r="Q380" s="106"/>
      <c r="R380" s="106"/>
      <c r="S380" s="106"/>
      <c r="T380" s="106"/>
      <c r="U380" s="106"/>
      <c r="V380" s="86" t="s">
        <v>1791</v>
      </c>
      <c r="W380" s="106"/>
      <c r="X380" s="106"/>
      <c r="Y380" s="106"/>
      <c r="AZ380" s="79" t="s">
        <v>1566</v>
      </c>
      <c r="BA380" s="80" t="s">
        <v>1704</v>
      </c>
      <c r="BE380" s="79" t="s">
        <v>988</v>
      </c>
      <c r="BF380" s="82" t="s">
        <v>386</v>
      </c>
    </row>
    <row r="381" spans="8:58">
      <c r="H381" s="106"/>
      <c r="I381" s="106"/>
      <c r="J381" s="106"/>
      <c r="K381" s="106"/>
      <c r="L381" s="106"/>
      <c r="M381" s="106"/>
      <c r="N381" s="106"/>
      <c r="O381" s="106"/>
      <c r="P381" s="106"/>
      <c r="Q381" s="106"/>
      <c r="R381" s="106"/>
      <c r="S381" s="106"/>
      <c r="T381" s="106"/>
      <c r="U381" s="106"/>
      <c r="V381" s="86" t="s">
        <v>1792</v>
      </c>
      <c r="W381" s="106"/>
      <c r="X381" s="106"/>
      <c r="Y381" s="106"/>
      <c r="AZ381" s="79" t="s">
        <v>1569</v>
      </c>
      <c r="BA381" s="80" t="s">
        <v>1704</v>
      </c>
      <c r="BE381" s="79" t="s">
        <v>454</v>
      </c>
      <c r="BF381" s="82" t="s">
        <v>386</v>
      </c>
    </row>
    <row r="382" spans="8:58">
      <c r="H382" s="106"/>
      <c r="I382" s="106"/>
      <c r="J382" s="106"/>
      <c r="K382" s="106"/>
      <c r="L382" s="106"/>
      <c r="M382" s="106"/>
      <c r="N382" s="106"/>
      <c r="O382" s="106"/>
      <c r="P382" s="106"/>
      <c r="Q382" s="106"/>
      <c r="R382" s="106"/>
      <c r="S382" s="106"/>
      <c r="T382" s="106"/>
      <c r="U382" s="106"/>
      <c r="V382" s="86" t="s">
        <v>1793</v>
      </c>
      <c r="W382" s="106"/>
      <c r="X382" s="106"/>
      <c r="Y382" s="106"/>
      <c r="AZ382" s="79" t="s">
        <v>1575</v>
      </c>
      <c r="BA382" s="80" t="s">
        <v>1704</v>
      </c>
      <c r="BE382" s="79" t="s">
        <v>1217</v>
      </c>
      <c r="BF382" s="82" t="s">
        <v>700</v>
      </c>
    </row>
    <row r="383" spans="8:58">
      <c r="H383" s="106"/>
      <c r="I383" s="106"/>
      <c r="J383" s="106"/>
      <c r="K383" s="106"/>
      <c r="L383" s="106"/>
      <c r="M383" s="106"/>
      <c r="N383" s="106"/>
      <c r="O383" s="106"/>
      <c r="P383" s="106"/>
      <c r="Q383" s="106"/>
      <c r="R383" s="106"/>
      <c r="S383" s="106"/>
      <c r="T383" s="106"/>
      <c r="U383" s="106"/>
      <c r="V383" s="86" t="s">
        <v>1794</v>
      </c>
      <c r="W383" s="106"/>
      <c r="X383" s="106"/>
      <c r="Y383" s="106"/>
      <c r="AZ383" s="79" t="s">
        <v>1579</v>
      </c>
      <c r="BA383" s="80" t="s">
        <v>1704</v>
      </c>
      <c r="BE383" s="79" t="s">
        <v>1034</v>
      </c>
      <c r="BF383" s="82" t="s">
        <v>386</v>
      </c>
    </row>
    <row r="384" spans="8:58">
      <c r="H384" s="106"/>
      <c r="I384" s="106"/>
      <c r="J384" s="106"/>
      <c r="K384" s="106"/>
      <c r="L384" s="106"/>
      <c r="M384" s="106"/>
      <c r="N384" s="106"/>
      <c r="O384" s="106"/>
      <c r="P384" s="106"/>
      <c r="Q384" s="106"/>
      <c r="R384" s="106"/>
      <c r="S384" s="106"/>
      <c r="T384" s="106"/>
      <c r="U384" s="106"/>
      <c r="V384" s="86" t="s">
        <v>1795</v>
      </c>
      <c r="W384" s="106"/>
      <c r="X384" s="106"/>
      <c r="Y384" s="106"/>
      <c r="AZ384" s="79" t="s">
        <v>1589</v>
      </c>
      <c r="BA384" s="80" t="s">
        <v>1704</v>
      </c>
      <c r="BE384" s="79" t="s">
        <v>1041</v>
      </c>
      <c r="BF384" s="82" t="s">
        <v>386</v>
      </c>
    </row>
    <row r="385" spans="8:58">
      <c r="H385" s="106"/>
      <c r="I385" s="106"/>
      <c r="J385" s="106"/>
      <c r="K385" s="106"/>
      <c r="L385" s="106"/>
      <c r="M385" s="106"/>
      <c r="N385" s="106"/>
      <c r="O385" s="106"/>
      <c r="P385" s="106"/>
      <c r="Q385" s="106"/>
      <c r="R385" s="106"/>
      <c r="S385" s="106"/>
      <c r="T385" s="106"/>
      <c r="U385" s="106"/>
      <c r="V385" s="86" t="s">
        <v>1796</v>
      </c>
      <c r="W385" s="106"/>
      <c r="X385" s="106"/>
      <c r="Y385" s="106"/>
      <c r="AZ385" s="79" t="s">
        <v>1592</v>
      </c>
      <c r="BA385" s="80" t="s">
        <v>1704</v>
      </c>
      <c r="BE385" s="79" t="s">
        <v>1048</v>
      </c>
      <c r="BF385" s="82" t="s">
        <v>386</v>
      </c>
    </row>
    <row r="386" spans="8:58">
      <c r="H386" s="106"/>
      <c r="I386" s="106"/>
      <c r="J386" s="106"/>
      <c r="K386" s="106"/>
      <c r="L386" s="106"/>
      <c r="M386" s="106"/>
      <c r="N386" s="106"/>
      <c r="O386" s="106"/>
      <c r="P386" s="106"/>
      <c r="Q386" s="106"/>
      <c r="R386" s="106"/>
      <c r="S386" s="106"/>
      <c r="T386" s="106"/>
      <c r="U386" s="106"/>
      <c r="V386" s="86" t="s">
        <v>1797</v>
      </c>
      <c r="W386" s="106"/>
      <c r="X386" s="106"/>
      <c r="Y386" s="106"/>
      <c r="AZ386" s="79" t="s">
        <v>1594</v>
      </c>
      <c r="BA386" s="80" t="s">
        <v>1704</v>
      </c>
      <c r="BE386" s="79" t="s">
        <v>1249</v>
      </c>
      <c r="BF386" s="82" t="s">
        <v>386</v>
      </c>
    </row>
    <row r="387" spans="8:58">
      <c r="H387" s="106"/>
      <c r="I387" s="106"/>
      <c r="J387" s="106"/>
      <c r="K387" s="106"/>
      <c r="L387" s="106"/>
      <c r="M387" s="106"/>
      <c r="N387" s="106"/>
      <c r="O387" s="106"/>
      <c r="P387" s="106"/>
      <c r="Q387" s="106"/>
      <c r="R387" s="106"/>
      <c r="S387" s="106"/>
      <c r="T387" s="106"/>
      <c r="U387" s="106"/>
      <c r="V387" s="86" t="s">
        <v>1798</v>
      </c>
      <c r="W387" s="106"/>
      <c r="X387" s="106"/>
      <c r="Y387" s="106"/>
      <c r="AZ387" s="79" t="s">
        <v>1596</v>
      </c>
      <c r="BA387" s="80" t="s">
        <v>1704</v>
      </c>
      <c r="BE387" s="79" t="s">
        <v>1624</v>
      </c>
      <c r="BF387" s="82" t="s">
        <v>386</v>
      </c>
    </row>
    <row r="388" spans="8:58">
      <c r="H388" s="106"/>
      <c r="I388" s="106"/>
      <c r="J388" s="106"/>
      <c r="K388" s="106"/>
      <c r="L388" s="106"/>
      <c r="M388" s="106"/>
      <c r="N388" s="106"/>
      <c r="O388" s="106"/>
      <c r="P388" s="106"/>
      <c r="Q388" s="106"/>
      <c r="R388" s="106"/>
      <c r="S388" s="106"/>
      <c r="T388" s="106"/>
      <c r="U388" s="106"/>
      <c r="V388" s="86" t="s">
        <v>1799</v>
      </c>
      <c r="W388" s="106"/>
      <c r="X388" s="106"/>
      <c r="Y388" s="106"/>
      <c r="AZ388" s="79" t="s">
        <v>1600</v>
      </c>
      <c r="BA388" s="80" t="s">
        <v>1704</v>
      </c>
      <c r="BE388" s="79" t="s">
        <v>977</v>
      </c>
      <c r="BF388" s="82" t="s">
        <v>951</v>
      </c>
    </row>
    <row r="389" spans="8:58">
      <c r="H389" s="106"/>
      <c r="I389" s="106"/>
      <c r="J389" s="106"/>
      <c r="K389" s="106"/>
      <c r="L389" s="106"/>
      <c r="M389" s="106"/>
      <c r="N389" s="106"/>
      <c r="O389" s="106"/>
      <c r="P389" s="106"/>
      <c r="Q389" s="106"/>
      <c r="R389" s="106"/>
      <c r="S389" s="106"/>
      <c r="T389" s="106"/>
      <c r="U389" s="106"/>
      <c r="V389" s="86" t="s">
        <v>1800</v>
      </c>
      <c r="W389" s="106"/>
      <c r="X389" s="106"/>
      <c r="Y389" s="106"/>
      <c r="AZ389" s="79" t="s">
        <v>1602</v>
      </c>
      <c r="BA389" s="80" t="s">
        <v>1704</v>
      </c>
      <c r="BE389" s="79" t="s">
        <v>1626</v>
      </c>
      <c r="BF389" s="82" t="s">
        <v>386</v>
      </c>
    </row>
    <row r="390" spans="8:58">
      <c r="H390" s="106"/>
      <c r="I390" s="106"/>
      <c r="J390" s="106"/>
      <c r="K390" s="106"/>
      <c r="L390" s="106"/>
      <c r="M390" s="106"/>
      <c r="N390" s="106"/>
      <c r="O390" s="106"/>
      <c r="P390" s="106"/>
      <c r="Q390" s="106"/>
      <c r="R390" s="106"/>
      <c r="S390" s="106"/>
      <c r="T390" s="106"/>
      <c r="U390" s="106"/>
      <c r="V390" s="86" t="s">
        <v>1801</v>
      </c>
      <c r="W390" s="106"/>
      <c r="X390" s="106"/>
      <c r="Y390" s="106"/>
      <c r="AZ390" s="79" t="s">
        <v>1604</v>
      </c>
      <c r="BA390" s="80" t="s">
        <v>1704</v>
      </c>
      <c r="BE390" s="79" t="s">
        <v>974</v>
      </c>
      <c r="BF390" s="82" t="s">
        <v>700</v>
      </c>
    </row>
    <row r="391" spans="8:58">
      <c r="H391" s="106"/>
      <c r="I391" s="106"/>
      <c r="J391" s="106"/>
      <c r="K391" s="106"/>
      <c r="L391" s="106"/>
      <c r="M391" s="106"/>
      <c r="N391" s="106"/>
      <c r="O391" s="106"/>
      <c r="P391" s="106"/>
      <c r="Q391" s="106"/>
      <c r="R391" s="106"/>
      <c r="S391" s="106"/>
      <c r="T391" s="106"/>
      <c r="U391" s="106"/>
      <c r="V391" s="86" t="s">
        <v>1802</v>
      </c>
      <c r="W391" s="106"/>
      <c r="X391" s="106"/>
      <c r="Y391" s="106"/>
      <c r="AZ391" s="79" t="s">
        <v>1612</v>
      </c>
      <c r="BA391" s="80" t="s">
        <v>1704</v>
      </c>
      <c r="BE391" s="79" t="s">
        <v>980</v>
      </c>
      <c r="BF391" s="82" t="s">
        <v>700</v>
      </c>
    </row>
    <row r="392" spans="8:58">
      <c r="H392" s="106"/>
      <c r="I392" s="106"/>
      <c r="J392" s="106"/>
      <c r="K392" s="106"/>
      <c r="L392" s="106"/>
      <c r="M392" s="106"/>
      <c r="N392" s="106"/>
      <c r="O392" s="106"/>
      <c r="P392" s="106"/>
      <c r="Q392" s="106"/>
      <c r="R392" s="106"/>
      <c r="S392" s="106"/>
      <c r="T392" s="106"/>
      <c r="U392" s="106"/>
      <c r="V392" s="86" t="s">
        <v>1803</v>
      </c>
      <c r="W392" s="106"/>
      <c r="X392" s="106"/>
      <c r="Y392" s="106"/>
      <c r="AZ392" s="79" t="s">
        <v>1614</v>
      </c>
      <c r="BA392" s="80" t="s">
        <v>1704</v>
      </c>
      <c r="BE392" s="79" t="s">
        <v>987</v>
      </c>
      <c r="BF392" s="82" t="s">
        <v>700</v>
      </c>
    </row>
    <row r="393" spans="8:58">
      <c r="H393" s="106"/>
      <c r="I393" s="106"/>
      <c r="J393" s="106"/>
      <c r="K393" s="106"/>
      <c r="L393" s="106"/>
      <c r="M393" s="106"/>
      <c r="N393" s="106"/>
      <c r="O393" s="106"/>
      <c r="P393" s="106"/>
      <c r="Q393" s="106"/>
      <c r="R393" s="106"/>
      <c r="S393" s="106"/>
      <c r="T393" s="106"/>
      <c r="U393" s="106"/>
      <c r="V393" s="86" t="s">
        <v>1804</v>
      </c>
      <c r="W393" s="106"/>
      <c r="X393" s="106"/>
      <c r="Y393" s="106"/>
      <c r="AZ393" s="79" t="s">
        <v>1619</v>
      </c>
      <c r="BA393" s="80" t="s">
        <v>1704</v>
      </c>
      <c r="BE393" s="79" t="s">
        <v>1055</v>
      </c>
      <c r="BF393" s="82" t="s">
        <v>386</v>
      </c>
    </row>
    <row r="394" spans="8:58">
      <c r="H394" s="106"/>
      <c r="I394" s="106"/>
      <c r="J394" s="106"/>
      <c r="K394" s="106"/>
      <c r="L394" s="106"/>
      <c r="M394" s="106"/>
      <c r="N394" s="106"/>
      <c r="O394" s="106"/>
      <c r="P394" s="106"/>
      <c r="Q394" s="106"/>
      <c r="R394" s="106"/>
      <c r="S394" s="106"/>
      <c r="T394" s="106"/>
      <c r="U394" s="106"/>
      <c r="V394" s="86" t="s">
        <v>1805</v>
      </c>
      <c r="W394" s="106"/>
      <c r="X394" s="106"/>
      <c r="Y394" s="106"/>
      <c r="AZ394" s="79" t="s">
        <v>1623</v>
      </c>
      <c r="BA394" s="80" t="s">
        <v>1704</v>
      </c>
      <c r="BE394" s="79" t="s">
        <v>1628</v>
      </c>
      <c r="BF394" s="82" t="s">
        <v>386</v>
      </c>
    </row>
    <row r="395" spans="8:58">
      <c r="H395" s="106"/>
      <c r="I395" s="106"/>
      <c r="J395" s="106"/>
      <c r="K395" s="106"/>
      <c r="L395" s="106"/>
      <c r="M395" s="106"/>
      <c r="N395" s="106"/>
      <c r="O395" s="106"/>
      <c r="P395" s="106"/>
      <c r="Q395" s="106"/>
      <c r="R395" s="106"/>
      <c r="S395" s="106"/>
      <c r="T395" s="106"/>
      <c r="U395" s="106"/>
      <c r="V395" s="86" t="s">
        <v>1806</v>
      </c>
      <c r="W395" s="106"/>
      <c r="X395" s="106"/>
      <c r="Y395" s="106"/>
      <c r="AZ395" s="79" t="s">
        <v>1625</v>
      </c>
      <c r="BA395" s="80" t="s">
        <v>1704</v>
      </c>
      <c r="BE395" s="79" t="s">
        <v>663</v>
      </c>
      <c r="BF395" s="82" t="s">
        <v>386</v>
      </c>
    </row>
    <row r="396" spans="8:58">
      <c r="H396" s="106"/>
      <c r="I396" s="106"/>
      <c r="J396" s="106"/>
      <c r="K396" s="106"/>
      <c r="L396" s="106"/>
      <c r="M396" s="106"/>
      <c r="N396" s="106"/>
      <c r="O396" s="106"/>
      <c r="P396" s="106"/>
      <c r="Q396" s="106"/>
      <c r="R396" s="106"/>
      <c r="S396" s="106"/>
      <c r="T396" s="106"/>
      <c r="U396" s="106"/>
      <c r="V396" s="86" t="s">
        <v>1807</v>
      </c>
      <c r="W396" s="106"/>
      <c r="X396" s="106"/>
      <c r="Y396" s="106"/>
      <c r="AZ396" s="79" t="s">
        <v>1627</v>
      </c>
      <c r="BA396" s="80" t="s">
        <v>1704</v>
      </c>
      <c r="BE396" s="79" t="s">
        <v>1062</v>
      </c>
      <c r="BF396" s="82" t="s">
        <v>386</v>
      </c>
    </row>
    <row r="397" spans="8:58">
      <c r="H397" s="106"/>
      <c r="I397" s="106"/>
      <c r="J397" s="106"/>
      <c r="K397" s="106"/>
      <c r="L397" s="106"/>
      <c r="M397" s="106"/>
      <c r="N397" s="106"/>
      <c r="O397" s="106"/>
      <c r="P397" s="106"/>
      <c r="Q397" s="106"/>
      <c r="R397" s="106"/>
      <c r="S397" s="106"/>
      <c r="T397" s="106"/>
      <c r="U397" s="106"/>
      <c r="V397" s="86" t="s">
        <v>1808</v>
      </c>
      <c r="W397" s="106"/>
      <c r="X397" s="106"/>
      <c r="Y397" s="106"/>
      <c r="AZ397" s="79" t="s">
        <v>1629</v>
      </c>
      <c r="BA397" s="80" t="s">
        <v>1704</v>
      </c>
      <c r="BE397" s="79" t="s">
        <v>996</v>
      </c>
      <c r="BF397" s="82" t="s">
        <v>386</v>
      </c>
    </row>
    <row r="398" spans="8:58">
      <c r="H398" s="106"/>
      <c r="I398" s="106"/>
      <c r="J398" s="106"/>
      <c r="K398" s="106"/>
      <c r="L398" s="106"/>
      <c r="M398" s="106"/>
      <c r="N398" s="106"/>
      <c r="O398" s="106"/>
      <c r="P398" s="106"/>
      <c r="Q398" s="106"/>
      <c r="R398" s="106"/>
      <c r="S398" s="106"/>
      <c r="T398" s="106"/>
      <c r="U398" s="106"/>
      <c r="V398" s="86" t="s">
        <v>1809</v>
      </c>
      <c r="W398" s="106"/>
      <c r="X398" s="106"/>
      <c r="Y398" s="106"/>
      <c r="AZ398" s="79" t="s">
        <v>1631</v>
      </c>
      <c r="BA398" s="80" t="s">
        <v>1704</v>
      </c>
      <c r="BE398" s="79" t="s">
        <v>1003</v>
      </c>
      <c r="BF398" s="82" t="s">
        <v>386</v>
      </c>
    </row>
    <row r="399" spans="8:58">
      <c r="H399" s="106"/>
      <c r="I399" s="106"/>
      <c r="J399" s="106"/>
      <c r="K399" s="106"/>
      <c r="L399" s="106"/>
      <c r="M399" s="106"/>
      <c r="N399" s="106"/>
      <c r="O399" s="106"/>
      <c r="P399" s="106"/>
      <c r="Q399" s="106"/>
      <c r="R399" s="106"/>
      <c r="S399" s="106"/>
      <c r="T399" s="106"/>
      <c r="U399" s="106"/>
      <c r="V399" s="86" t="s">
        <v>1810</v>
      </c>
      <c r="W399" s="106"/>
      <c r="X399" s="106"/>
      <c r="Y399" s="106"/>
      <c r="AZ399" s="79" t="s">
        <v>920</v>
      </c>
      <c r="BA399" s="80" t="s">
        <v>1811</v>
      </c>
      <c r="BE399" s="79" t="s">
        <v>1630</v>
      </c>
      <c r="BF399" s="82" t="s">
        <v>386</v>
      </c>
    </row>
    <row r="400" spans="8:58">
      <c r="H400" s="106"/>
      <c r="I400" s="106"/>
      <c r="J400" s="106"/>
      <c r="K400" s="106"/>
      <c r="L400" s="106"/>
      <c r="M400" s="106"/>
      <c r="N400" s="106"/>
      <c r="O400" s="106"/>
      <c r="P400" s="106"/>
      <c r="Q400" s="106"/>
      <c r="R400" s="106"/>
      <c r="S400" s="106"/>
      <c r="T400" s="106"/>
      <c r="U400" s="106"/>
      <c r="V400" s="86" t="s">
        <v>1812</v>
      </c>
      <c r="W400" s="106"/>
      <c r="X400" s="106"/>
      <c r="Y400" s="106"/>
      <c r="AZ400" s="79" t="s">
        <v>968</v>
      </c>
      <c r="BA400" s="80" t="s">
        <v>1811</v>
      </c>
      <c r="BE400" s="79" t="s">
        <v>423</v>
      </c>
      <c r="BF400" s="82" t="s">
        <v>880</v>
      </c>
    </row>
    <row r="401" spans="8:58">
      <c r="H401" s="106"/>
      <c r="I401" s="106"/>
      <c r="J401" s="106"/>
      <c r="K401" s="106"/>
      <c r="L401" s="106"/>
      <c r="M401" s="106"/>
      <c r="N401" s="106"/>
      <c r="O401" s="106"/>
      <c r="P401" s="106"/>
      <c r="Q401" s="106"/>
      <c r="R401" s="106"/>
      <c r="S401" s="106"/>
      <c r="T401" s="106"/>
      <c r="U401" s="106"/>
      <c r="V401" s="86" t="s">
        <v>1813</v>
      </c>
      <c r="W401" s="106"/>
      <c r="X401" s="106"/>
      <c r="Y401" s="106"/>
      <c r="AZ401" s="79" t="s">
        <v>975</v>
      </c>
      <c r="BA401" s="80" t="s">
        <v>1811</v>
      </c>
      <c r="BE401" s="79" t="s">
        <v>1223</v>
      </c>
      <c r="BF401" s="82" t="s">
        <v>700</v>
      </c>
    </row>
    <row r="402" spans="8:58">
      <c r="H402" s="106"/>
      <c r="I402" s="106"/>
      <c r="J402" s="106"/>
      <c r="K402" s="106"/>
      <c r="L402" s="106"/>
      <c r="M402" s="106"/>
      <c r="N402" s="106"/>
      <c r="O402" s="106"/>
      <c r="P402" s="106"/>
      <c r="Q402" s="106"/>
      <c r="R402" s="106"/>
      <c r="S402" s="106"/>
      <c r="T402" s="106"/>
      <c r="U402" s="106"/>
      <c r="V402" s="86" t="s">
        <v>1814</v>
      </c>
      <c r="W402" s="106"/>
      <c r="X402" s="106"/>
      <c r="Y402" s="106"/>
      <c r="AZ402" s="79" t="s">
        <v>1070</v>
      </c>
      <c r="BA402" s="80" t="s">
        <v>1811</v>
      </c>
      <c r="BE402" s="79" t="s">
        <v>455</v>
      </c>
      <c r="BF402" s="82" t="s">
        <v>880</v>
      </c>
    </row>
    <row r="403" spans="8:58">
      <c r="H403" s="106"/>
      <c r="I403" s="106"/>
      <c r="J403" s="106"/>
      <c r="K403" s="106"/>
      <c r="L403" s="106"/>
      <c r="M403" s="106"/>
      <c r="N403" s="106"/>
      <c r="O403" s="106"/>
      <c r="P403" s="106"/>
      <c r="Q403" s="106"/>
      <c r="R403" s="106"/>
      <c r="S403" s="106"/>
      <c r="T403" s="106"/>
      <c r="U403" s="106"/>
      <c r="V403" s="86" t="s">
        <v>1815</v>
      </c>
      <c r="W403" s="106"/>
      <c r="X403" s="106"/>
      <c r="Y403" s="106"/>
      <c r="AZ403" s="128" t="s">
        <v>1123</v>
      </c>
      <c r="BA403" s="161" t="s">
        <v>1811</v>
      </c>
      <c r="BE403" s="128" t="s">
        <v>490</v>
      </c>
      <c r="BF403" s="82" t="s">
        <v>880</v>
      </c>
    </row>
    <row r="404" spans="8:58">
      <c r="H404" s="106"/>
      <c r="I404" s="106"/>
      <c r="J404" s="106"/>
      <c r="K404" s="106"/>
      <c r="L404" s="106"/>
      <c r="M404" s="106"/>
      <c r="N404" s="106"/>
      <c r="O404" s="106"/>
      <c r="P404" s="106"/>
      <c r="Q404" s="106"/>
      <c r="R404" s="106"/>
      <c r="S404" s="106"/>
      <c r="T404" s="106"/>
      <c r="U404" s="106"/>
      <c r="V404" s="86" t="s">
        <v>1816</v>
      </c>
      <c r="W404" s="106"/>
      <c r="X404" s="106"/>
      <c r="Y404" s="106"/>
      <c r="AZ404" s="79" t="s">
        <v>1161</v>
      </c>
      <c r="BA404" s="80" t="s">
        <v>1811</v>
      </c>
      <c r="BE404" s="79" t="s">
        <v>1632</v>
      </c>
      <c r="BF404" s="82" t="s">
        <v>386</v>
      </c>
    </row>
    <row r="405" spans="8:58">
      <c r="H405" s="106"/>
      <c r="I405" s="106"/>
      <c r="J405" s="106"/>
      <c r="K405" s="106"/>
      <c r="L405" s="106"/>
      <c r="M405" s="106"/>
      <c r="N405" s="106"/>
      <c r="O405" s="106"/>
      <c r="P405" s="106"/>
      <c r="Q405" s="106"/>
      <c r="R405" s="106"/>
      <c r="S405" s="106"/>
      <c r="T405" s="106"/>
      <c r="U405" s="106"/>
      <c r="V405" s="86" t="s">
        <v>1817</v>
      </c>
      <c r="W405" s="106"/>
      <c r="X405" s="106"/>
      <c r="Y405" s="106"/>
      <c r="AZ405" s="79" t="s">
        <v>1213</v>
      </c>
      <c r="BA405" s="80" t="s">
        <v>1811</v>
      </c>
      <c r="BE405" s="79" t="s">
        <v>1254</v>
      </c>
      <c r="BF405" s="82" t="s">
        <v>386</v>
      </c>
    </row>
    <row r="406" spans="8:58">
      <c r="H406" s="106"/>
      <c r="I406" s="106"/>
      <c r="J406" s="106"/>
      <c r="K406" s="106"/>
      <c r="L406" s="106"/>
      <c r="M406" s="106"/>
      <c r="N406" s="106"/>
      <c r="O406" s="106"/>
      <c r="P406" s="106"/>
      <c r="Q406" s="106"/>
      <c r="R406" s="106"/>
      <c r="S406" s="106"/>
      <c r="T406" s="106"/>
      <c r="U406" s="106"/>
      <c r="V406" s="86" t="s">
        <v>157</v>
      </c>
      <c r="W406" s="106"/>
      <c r="X406" s="106"/>
      <c r="Y406" s="106"/>
      <c r="AZ406" s="79" t="s">
        <v>998</v>
      </c>
      <c r="BA406" s="80" t="s">
        <v>1818</v>
      </c>
      <c r="BE406" s="79" t="s">
        <v>1071</v>
      </c>
      <c r="BF406" s="82" t="s">
        <v>386</v>
      </c>
    </row>
    <row r="407" spans="8:58">
      <c r="H407" s="106"/>
      <c r="I407" s="106"/>
      <c r="J407" s="106"/>
      <c r="K407" s="106"/>
      <c r="L407" s="106"/>
      <c r="M407" s="106"/>
      <c r="N407" s="106"/>
      <c r="O407" s="106"/>
      <c r="P407" s="106"/>
      <c r="Q407" s="106"/>
      <c r="R407" s="106"/>
      <c r="S407" s="106"/>
      <c r="T407" s="106"/>
      <c r="U407" s="106"/>
      <c r="V407" s="86" t="s">
        <v>1819</v>
      </c>
      <c r="W407" s="106"/>
      <c r="X407" s="106"/>
      <c r="Y407" s="106"/>
      <c r="AZ407" s="79" t="s">
        <v>1261</v>
      </c>
      <c r="BA407" s="80" t="s">
        <v>1818</v>
      </c>
      <c r="BE407" s="79" t="s">
        <v>463</v>
      </c>
      <c r="BF407" s="82" t="s">
        <v>386</v>
      </c>
    </row>
    <row r="408" spans="8:58">
      <c r="H408" s="106"/>
      <c r="I408" s="106"/>
      <c r="J408" s="106"/>
      <c r="K408" s="106"/>
      <c r="L408" s="106"/>
      <c r="M408" s="106"/>
      <c r="N408" s="106"/>
      <c r="O408" s="106"/>
      <c r="P408" s="106"/>
      <c r="Q408" s="106"/>
      <c r="R408" s="106"/>
      <c r="S408" s="106"/>
      <c r="T408" s="106"/>
      <c r="U408" s="106"/>
      <c r="V408" s="86" t="s">
        <v>1820</v>
      </c>
      <c r="W408" s="106"/>
      <c r="X408" s="106"/>
      <c r="Y408" s="106"/>
      <c r="AZ408" s="79" t="s">
        <v>1418</v>
      </c>
      <c r="BA408" s="80" t="s">
        <v>1818</v>
      </c>
      <c r="BE408" s="79" t="s">
        <v>1634</v>
      </c>
      <c r="BF408" s="82" t="s">
        <v>386</v>
      </c>
    </row>
    <row r="409" spans="8:58">
      <c r="H409" s="106"/>
      <c r="I409" s="106"/>
      <c r="J409" s="106"/>
      <c r="K409" s="106"/>
      <c r="L409" s="106"/>
      <c r="M409" s="106"/>
      <c r="N409" s="106"/>
      <c r="O409" s="106"/>
      <c r="P409" s="106"/>
      <c r="Q409" s="106"/>
      <c r="R409" s="106"/>
      <c r="S409" s="106"/>
      <c r="T409" s="106"/>
      <c r="U409" s="106"/>
      <c r="V409" s="86" t="s">
        <v>1821</v>
      </c>
      <c r="W409" s="106"/>
      <c r="X409" s="106"/>
      <c r="Y409" s="106"/>
      <c r="AZ409" s="79" t="s">
        <v>1461</v>
      </c>
      <c r="BA409" s="80" t="s">
        <v>1818</v>
      </c>
      <c r="BE409" s="79" t="s">
        <v>555</v>
      </c>
      <c r="BF409" s="82" t="s">
        <v>386</v>
      </c>
    </row>
    <row r="410" spans="8:58">
      <c r="H410" s="106"/>
      <c r="I410" s="106"/>
      <c r="J410" s="106"/>
      <c r="K410" s="106"/>
      <c r="L410" s="106"/>
      <c r="M410" s="106"/>
      <c r="N410" s="106"/>
      <c r="O410" s="106"/>
      <c r="P410" s="106"/>
      <c r="Q410" s="106"/>
      <c r="R410" s="106"/>
      <c r="S410" s="106"/>
      <c r="T410" s="106"/>
      <c r="U410" s="106"/>
      <c r="V410" s="86" t="s">
        <v>1822</v>
      </c>
      <c r="W410" s="106"/>
      <c r="X410" s="106"/>
      <c r="Y410" s="106"/>
      <c r="AZ410" s="79" t="s">
        <v>1610</v>
      </c>
      <c r="BA410" s="80" t="s">
        <v>1818</v>
      </c>
      <c r="BE410" s="79" t="s">
        <v>574</v>
      </c>
      <c r="BF410" s="82" t="s">
        <v>386</v>
      </c>
    </row>
    <row r="411" spans="8:58">
      <c r="H411" s="106"/>
      <c r="I411" s="106"/>
      <c r="J411" s="106"/>
      <c r="K411" s="106"/>
      <c r="L411" s="106"/>
      <c r="M411" s="106"/>
      <c r="N411" s="106"/>
      <c r="O411" s="106"/>
      <c r="P411" s="106"/>
      <c r="Q411" s="106"/>
      <c r="R411" s="106"/>
      <c r="S411" s="106"/>
      <c r="T411" s="106"/>
      <c r="U411" s="106"/>
      <c r="V411" s="86" t="s">
        <v>1823</v>
      </c>
      <c r="W411" s="106"/>
      <c r="X411" s="106"/>
      <c r="Y411" s="106"/>
      <c r="AZ411" s="79" t="s">
        <v>1078</v>
      </c>
      <c r="BA411" s="80" t="s">
        <v>1824</v>
      </c>
      <c r="BE411" s="79" t="s">
        <v>1636</v>
      </c>
      <c r="BF411" s="82" t="s">
        <v>386</v>
      </c>
    </row>
    <row r="412" spans="8:58">
      <c r="H412" s="106"/>
      <c r="I412" s="106"/>
      <c r="J412" s="106"/>
      <c r="K412" s="106"/>
      <c r="L412" s="106"/>
      <c r="M412" s="106"/>
      <c r="N412" s="106"/>
      <c r="O412" s="106"/>
      <c r="P412" s="106"/>
      <c r="Q412" s="106"/>
      <c r="R412" s="106"/>
      <c r="S412" s="106"/>
      <c r="T412" s="106"/>
      <c r="U412" s="106"/>
      <c r="V412" s="86" t="s">
        <v>1825</v>
      </c>
      <c r="W412" s="106"/>
      <c r="X412" s="106"/>
      <c r="Y412" s="106"/>
      <c r="AZ412" s="79" t="s">
        <v>1092</v>
      </c>
      <c r="BA412" s="80" t="s">
        <v>1824</v>
      </c>
      <c r="BE412" s="79" t="s">
        <v>1637</v>
      </c>
      <c r="BF412" s="82" t="s">
        <v>386</v>
      </c>
    </row>
    <row r="413" spans="8:58">
      <c r="H413" s="106"/>
      <c r="I413" s="106"/>
      <c r="J413" s="106"/>
      <c r="K413" s="106"/>
      <c r="L413" s="106"/>
      <c r="M413" s="106"/>
      <c r="N413" s="106"/>
      <c r="O413" s="106"/>
      <c r="P413" s="106"/>
      <c r="Q413" s="106"/>
      <c r="R413" s="106"/>
      <c r="S413" s="106"/>
      <c r="T413" s="106"/>
      <c r="U413" s="106"/>
      <c r="V413" s="86" t="s">
        <v>1826</v>
      </c>
      <c r="W413" s="106"/>
      <c r="X413" s="106"/>
      <c r="Y413" s="106"/>
      <c r="AZ413" s="79" t="s">
        <v>1108</v>
      </c>
      <c r="BA413" s="80" t="s">
        <v>1824</v>
      </c>
      <c r="BE413" s="79" t="s">
        <v>1638</v>
      </c>
      <c r="BF413" s="82" t="s">
        <v>386</v>
      </c>
    </row>
    <row r="414" spans="8:58">
      <c r="H414" s="106"/>
      <c r="I414" s="106"/>
      <c r="J414" s="106"/>
      <c r="K414" s="106"/>
      <c r="L414" s="106"/>
      <c r="M414" s="106"/>
      <c r="N414" s="106"/>
      <c r="O414" s="106"/>
      <c r="P414" s="106"/>
      <c r="Q414" s="106"/>
      <c r="R414" s="106"/>
      <c r="S414" s="106"/>
      <c r="T414" s="106"/>
      <c r="U414" s="106"/>
      <c r="V414" s="86" t="s">
        <v>1827</v>
      </c>
      <c r="W414" s="106"/>
      <c r="X414" s="106"/>
      <c r="Y414" s="106"/>
      <c r="AZ414" s="79" t="s">
        <v>392</v>
      </c>
      <c r="BA414" s="80" t="s">
        <v>1828</v>
      </c>
      <c r="BE414" s="79" t="s">
        <v>1079</v>
      </c>
      <c r="BF414" s="82" t="s">
        <v>386</v>
      </c>
    </row>
    <row r="415" spans="8:58">
      <c r="H415" s="106"/>
      <c r="I415" s="106"/>
      <c r="J415" s="106"/>
      <c r="K415" s="106"/>
      <c r="L415" s="106"/>
      <c r="M415" s="106"/>
      <c r="N415" s="106"/>
      <c r="O415" s="106"/>
      <c r="P415" s="106"/>
      <c r="Q415" s="106"/>
      <c r="R415" s="106"/>
      <c r="S415" s="106"/>
      <c r="T415" s="106"/>
      <c r="U415" s="106"/>
      <c r="V415" s="86" t="s">
        <v>1829</v>
      </c>
      <c r="W415" s="106"/>
      <c r="X415" s="106"/>
      <c r="Y415" s="106"/>
      <c r="AZ415" s="79" t="s">
        <v>480</v>
      </c>
      <c r="BA415" s="80" t="s">
        <v>1828</v>
      </c>
      <c r="BE415" s="79" t="s">
        <v>1639</v>
      </c>
      <c r="BF415" s="82" t="s">
        <v>386</v>
      </c>
    </row>
    <row r="416" spans="8:58">
      <c r="H416" s="106"/>
      <c r="I416" s="106"/>
      <c r="J416" s="106"/>
      <c r="K416" s="106"/>
      <c r="L416" s="106"/>
      <c r="M416" s="106"/>
      <c r="N416" s="106"/>
      <c r="O416" s="106"/>
      <c r="P416" s="106"/>
      <c r="Q416" s="106"/>
      <c r="R416" s="106"/>
      <c r="S416" s="106"/>
      <c r="T416" s="106"/>
      <c r="U416" s="106"/>
      <c r="V416" s="86" t="s">
        <v>1830</v>
      </c>
      <c r="W416" s="106"/>
      <c r="X416" s="106"/>
      <c r="Y416" s="106"/>
      <c r="AZ416" s="79" t="s">
        <v>503</v>
      </c>
      <c r="BA416" s="80" t="s">
        <v>1828</v>
      </c>
      <c r="BE416" s="79" t="s">
        <v>1640</v>
      </c>
      <c r="BF416" s="82" t="s">
        <v>386</v>
      </c>
    </row>
    <row r="417" spans="8:58">
      <c r="H417" s="106"/>
      <c r="I417" s="106"/>
      <c r="J417" s="106"/>
      <c r="K417" s="106"/>
      <c r="L417" s="106"/>
      <c r="M417" s="106"/>
      <c r="N417" s="106"/>
      <c r="O417" s="106"/>
      <c r="P417" s="106"/>
      <c r="Q417" s="106"/>
      <c r="R417" s="106"/>
      <c r="S417" s="106"/>
      <c r="T417" s="106"/>
      <c r="U417" s="106"/>
      <c r="V417" s="86" t="s">
        <v>1831</v>
      </c>
      <c r="W417" s="106"/>
      <c r="X417" s="106"/>
      <c r="Y417" s="106"/>
      <c r="AZ417" s="79" t="s">
        <v>526</v>
      </c>
      <c r="BA417" s="80" t="s">
        <v>1828</v>
      </c>
      <c r="BE417" s="79" t="s">
        <v>1641</v>
      </c>
      <c r="BF417" s="82" t="s">
        <v>386</v>
      </c>
    </row>
    <row r="418" spans="8:58">
      <c r="H418" s="106"/>
      <c r="I418" s="106"/>
      <c r="J418" s="106"/>
      <c r="K418" s="106"/>
      <c r="L418" s="106"/>
      <c r="M418" s="106"/>
      <c r="N418" s="106"/>
      <c r="O418" s="106"/>
      <c r="P418" s="106"/>
      <c r="Q418" s="106"/>
      <c r="R418" s="106"/>
      <c r="S418" s="106"/>
      <c r="T418" s="106"/>
      <c r="U418" s="106"/>
      <c r="V418" s="86" t="s">
        <v>1832</v>
      </c>
      <c r="W418" s="106"/>
      <c r="X418" s="106"/>
      <c r="Y418" s="106"/>
      <c r="AZ418" s="79" t="s">
        <v>567</v>
      </c>
      <c r="BA418" s="80" t="s">
        <v>1828</v>
      </c>
      <c r="BE418" s="79" t="s">
        <v>1642</v>
      </c>
      <c r="BF418" s="82" t="s">
        <v>386</v>
      </c>
    </row>
    <row r="419" spans="8:58">
      <c r="H419" s="106"/>
      <c r="I419" s="106"/>
      <c r="J419" s="106"/>
      <c r="K419" s="106"/>
      <c r="L419" s="106"/>
      <c r="M419" s="106"/>
      <c r="N419" s="106"/>
      <c r="O419" s="106"/>
      <c r="P419" s="106"/>
      <c r="Q419" s="106"/>
      <c r="R419" s="106"/>
      <c r="S419" s="106"/>
      <c r="T419" s="106"/>
      <c r="U419" s="106"/>
      <c r="V419" s="86" t="s">
        <v>1833</v>
      </c>
      <c r="W419" s="106"/>
      <c r="X419" s="106"/>
      <c r="Y419" s="106"/>
      <c r="AZ419" s="79" t="s">
        <v>603</v>
      </c>
      <c r="BA419" s="80" t="s">
        <v>1828</v>
      </c>
      <c r="BE419" s="79" t="s">
        <v>1643</v>
      </c>
      <c r="BF419" s="82" t="s">
        <v>386</v>
      </c>
    </row>
    <row r="420" spans="8:58">
      <c r="H420" s="106"/>
      <c r="I420" s="106"/>
      <c r="J420" s="106"/>
      <c r="K420" s="106"/>
      <c r="L420" s="106"/>
      <c r="M420" s="106"/>
      <c r="N420" s="106"/>
      <c r="O420" s="106"/>
      <c r="P420" s="106"/>
      <c r="Q420" s="106"/>
      <c r="R420" s="106"/>
      <c r="S420" s="106"/>
      <c r="T420" s="106"/>
      <c r="U420" s="106"/>
      <c r="V420" s="86" t="s">
        <v>1834</v>
      </c>
      <c r="W420" s="106"/>
      <c r="X420" s="106"/>
      <c r="Y420" s="106"/>
      <c r="AZ420" s="79" t="s">
        <v>617</v>
      </c>
      <c r="BA420" s="80" t="s">
        <v>1828</v>
      </c>
      <c r="BE420" s="79" t="s">
        <v>1644</v>
      </c>
      <c r="BF420" s="82" t="s">
        <v>386</v>
      </c>
    </row>
    <row r="421" spans="8:58">
      <c r="H421" s="106"/>
      <c r="I421" s="106"/>
      <c r="J421" s="106"/>
      <c r="K421" s="106"/>
      <c r="L421" s="106"/>
      <c r="M421" s="106"/>
      <c r="N421" s="106"/>
      <c r="O421" s="106"/>
      <c r="P421" s="106"/>
      <c r="Q421" s="106"/>
      <c r="R421" s="106"/>
      <c r="S421" s="106"/>
      <c r="T421" s="106"/>
      <c r="U421" s="106"/>
      <c r="V421" s="86" t="s">
        <v>1835</v>
      </c>
      <c r="W421" s="106"/>
      <c r="X421" s="106"/>
      <c r="Y421" s="106"/>
      <c r="AZ421" s="79" t="s">
        <v>545</v>
      </c>
      <c r="BA421" s="80" t="s">
        <v>1836</v>
      </c>
      <c r="BE421" s="79" t="s">
        <v>1645</v>
      </c>
      <c r="BF421" s="82" t="s">
        <v>386</v>
      </c>
    </row>
    <row r="422" spans="8:58">
      <c r="H422" s="106"/>
      <c r="I422" s="106"/>
      <c r="J422" s="106"/>
      <c r="K422" s="106"/>
      <c r="L422" s="106"/>
      <c r="M422" s="106"/>
      <c r="N422" s="106"/>
      <c r="O422" s="106"/>
      <c r="P422" s="106"/>
      <c r="Q422" s="106"/>
      <c r="R422" s="106"/>
      <c r="S422" s="106"/>
      <c r="T422" s="106"/>
      <c r="U422" s="106"/>
      <c r="V422" s="86" t="s">
        <v>1837</v>
      </c>
      <c r="W422" s="106"/>
      <c r="X422" s="106"/>
      <c r="Y422" s="106"/>
      <c r="AZ422" s="79" t="s">
        <v>648</v>
      </c>
      <c r="BA422" s="80" t="s">
        <v>1836</v>
      </c>
      <c r="BE422" s="79" t="s">
        <v>1258</v>
      </c>
      <c r="BF422" s="82" t="s">
        <v>386</v>
      </c>
    </row>
    <row r="423" spans="8:58">
      <c r="H423" s="106"/>
      <c r="I423" s="106"/>
      <c r="J423" s="106"/>
      <c r="K423" s="106"/>
      <c r="L423" s="106"/>
      <c r="M423" s="106"/>
      <c r="N423" s="106"/>
      <c r="O423" s="106"/>
      <c r="P423" s="106"/>
      <c r="Q423" s="106"/>
      <c r="R423" s="106"/>
      <c r="S423" s="106"/>
      <c r="T423" s="106"/>
      <c r="U423" s="106"/>
      <c r="V423" s="86" t="s">
        <v>1838</v>
      </c>
      <c r="W423" s="106"/>
      <c r="X423" s="106"/>
      <c r="Y423" s="106"/>
      <c r="AZ423" s="79" t="s">
        <v>795</v>
      </c>
      <c r="BA423" s="80" t="s">
        <v>1836</v>
      </c>
      <c r="BE423" s="79" t="s">
        <v>1010</v>
      </c>
      <c r="BF423" s="82" t="s">
        <v>386</v>
      </c>
    </row>
    <row r="424" spans="8:58">
      <c r="H424" s="106"/>
      <c r="I424" s="106"/>
      <c r="J424" s="106"/>
      <c r="K424" s="106"/>
      <c r="L424" s="106"/>
      <c r="M424" s="106"/>
      <c r="N424" s="106"/>
      <c r="O424" s="106"/>
      <c r="P424" s="106"/>
      <c r="Q424" s="106"/>
      <c r="R424" s="106"/>
      <c r="S424" s="106"/>
      <c r="T424" s="106"/>
      <c r="U424" s="106"/>
      <c r="V424" s="86" t="s">
        <v>1839</v>
      </c>
      <c r="W424" s="106"/>
      <c r="X424" s="106"/>
      <c r="Y424" s="106"/>
      <c r="AZ424" s="79" t="s">
        <v>846</v>
      </c>
      <c r="BA424" s="80" t="s">
        <v>1836</v>
      </c>
      <c r="BE424" s="79" t="s">
        <v>1261</v>
      </c>
      <c r="BF424" s="82" t="s">
        <v>386</v>
      </c>
    </row>
    <row r="425" spans="8:58">
      <c r="H425" s="106"/>
      <c r="I425" s="106"/>
      <c r="J425" s="106"/>
      <c r="K425" s="106"/>
      <c r="L425" s="106"/>
      <c r="M425" s="106"/>
      <c r="N425" s="106"/>
      <c r="O425" s="106"/>
      <c r="P425" s="106"/>
      <c r="Q425" s="106"/>
      <c r="R425" s="106"/>
      <c r="S425" s="106"/>
      <c r="T425" s="106"/>
      <c r="U425" s="106"/>
      <c r="V425" s="86" t="s">
        <v>1840</v>
      </c>
      <c r="W425" s="106"/>
      <c r="X425" s="106"/>
      <c r="Y425" s="106"/>
      <c r="AZ425" s="79" t="s">
        <v>1346</v>
      </c>
      <c r="BA425" s="80" t="s">
        <v>1836</v>
      </c>
      <c r="BE425" s="79" t="s">
        <v>462</v>
      </c>
      <c r="BF425" s="82" t="s">
        <v>386</v>
      </c>
    </row>
    <row r="426" spans="8:58">
      <c r="H426" s="106"/>
      <c r="I426" s="106"/>
      <c r="J426" s="106"/>
      <c r="K426" s="106"/>
      <c r="L426" s="106"/>
      <c r="M426" s="106"/>
      <c r="N426" s="106"/>
      <c r="O426" s="106"/>
      <c r="P426" s="106"/>
      <c r="Q426" s="106"/>
      <c r="R426" s="106"/>
      <c r="S426" s="106"/>
      <c r="T426" s="106"/>
      <c r="U426" s="106"/>
      <c r="V426" s="86" t="s">
        <v>1841</v>
      </c>
      <c r="W426" s="106"/>
      <c r="X426" s="106"/>
      <c r="Y426" s="106"/>
      <c r="AZ426" s="79" t="s">
        <v>1350</v>
      </c>
      <c r="BA426" s="80" t="s">
        <v>1836</v>
      </c>
      <c r="BE426" s="79" t="s">
        <v>1227</v>
      </c>
      <c r="BF426" s="82" t="s">
        <v>700</v>
      </c>
    </row>
    <row r="427" spans="8:58">
      <c r="H427" s="106"/>
      <c r="I427" s="106"/>
      <c r="J427" s="106"/>
      <c r="K427" s="106"/>
      <c r="L427" s="106"/>
      <c r="M427" s="106"/>
      <c r="N427" s="106"/>
      <c r="O427" s="106"/>
      <c r="P427" s="106"/>
      <c r="Q427" s="106"/>
      <c r="R427" s="106"/>
      <c r="S427" s="106"/>
      <c r="T427" s="106"/>
      <c r="U427" s="106"/>
      <c r="V427" s="86" t="s">
        <v>1842</v>
      </c>
      <c r="W427" s="106"/>
      <c r="X427" s="106"/>
      <c r="Y427" s="106"/>
      <c r="AZ427" s="79" t="s">
        <v>1354</v>
      </c>
      <c r="BA427" s="80" t="s">
        <v>1836</v>
      </c>
      <c r="BE427" s="79" t="s">
        <v>1646</v>
      </c>
      <c r="BF427" s="82" t="s">
        <v>386</v>
      </c>
    </row>
    <row r="428" spans="8:58">
      <c r="H428" s="106"/>
      <c r="I428" s="106"/>
      <c r="J428" s="106"/>
      <c r="K428" s="106"/>
      <c r="L428" s="106"/>
      <c r="M428" s="106"/>
      <c r="N428" s="106"/>
      <c r="O428" s="106"/>
      <c r="P428" s="106"/>
      <c r="Q428" s="106"/>
      <c r="R428" s="106"/>
      <c r="S428" s="106"/>
      <c r="T428" s="106"/>
      <c r="U428" s="106"/>
      <c r="V428" s="86" t="s">
        <v>1843</v>
      </c>
      <c r="W428" s="106"/>
      <c r="X428" s="106"/>
      <c r="Y428" s="106"/>
      <c r="AZ428" s="79" t="s">
        <v>1358</v>
      </c>
      <c r="BA428" s="80" t="s">
        <v>1836</v>
      </c>
      <c r="BE428" s="79" t="s">
        <v>1265</v>
      </c>
      <c r="BF428" s="82" t="s">
        <v>386</v>
      </c>
    </row>
    <row r="429" spans="8:58">
      <c r="H429" s="106"/>
      <c r="I429" s="106"/>
      <c r="J429" s="106"/>
      <c r="K429" s="106"/>
      <c r="L429" s="106"/>
      <c r="M429" s="106"/>
      <c r="N429" s="106"/>
      <c r="O429" s="106"/>
      <c r="P429" s="106"/>
      <c r="Q429" s="106"/>
      <c r="R429" s="106"/>
      <c r="S429" s="106"/>
      <c r="T429" s="106"/>
      <c r="U429" s="106"/>
      <c r="V429" s="86" t="s">
        <v>1844</v>
      </c>
      <c r="W429" s="106"/>
      <c r="X429" s="106"/>
      <c r="Y429" s="106"/>
      <c r="AZ429" s="79" t="s">
        <v>1366</v>
      </c>
      <c r="BA429" s="80" t="s">
        <v>1836</v>
      </c>
      <c r="BE429" s="79" t="s">
        <v>1647</v>
      </c>
      <c r="BF429" s="82" t="s">
        <v>386</v>
      </c>
    </row>
    <row r="430" spans="8:58">
      <c r="H430" s="106"/>
      <c r="I430" s="106"/>
      <c r="J430" s="106"/>
      <c r="K430" s="106"/>
      <c r="L430" s="106"/>
      <c r="M430" s="106"/>
      <c r="N430" s="106"/>
      <c r="O430" s="106"/>
      <c r="P430" s="106"/>
      <c r="Q430" s="106"/>
      <c r="R430" s="106"/>
      <c r="S430" s="106"/>
      <c r="T430" s="106"/>
      <c r="U430" s="106"/>
      <c r="V430" s="86" t="s">
        <v>1845</v>
      </c>
      <c r="W430" s="106"/>
      <c r="X430" s="106"/>
      <c r="Y430" s="106"/>
      <c r="AZ430" s="79" t="s">
        <v>1375</v>
      </c>
      <c r="BA430" s="80" t="s">
        <v>1836</v>
      </c>
      <c r="BE430" s="79" t="s">
        <v>1232</v>
      </c>
      <c r="BF430" s="82" t="s">
        <v>700</v>
      </c>
    </row>
    <row r="431" spans="8:58">
      <c r="H431" s="106"/>
      <c r="I431" s="106"/>
      <c r="J431" s="106"/>
      <c r="K431" s="106"/>
      <c r="L431" s="106"/>
      <c r="M431" s="106"/>
      <c r="N431" s="106"/>
      <c r="O431" s="106"/>
      <c r="P431" s="106"/>
      <c r="Q431" s="106"/>
      <c r="R431" s="106"/>
      <c r="S431" s="106"/>
      <c r="T431" s="106"/>
      <c r="U431" s="106"/>
      <c r="V431" s="86" t="s">
        <v>1846</v>
      </c>
      <c r="W431" s="106"/>
      <c r="X431" s="106"/>
      <c r="Y431" s="106"/>
      <c r="AZ431" s="79" t="s">
        <v>1380</v>
      </c>
      <c r="BA431" s="80" t="s">
        <v>1836</v>
      </c>
      <c r="BE431" s="79" t="s">
        <v>1236</v>
      </c>
      <c r="BF431" s="82" t="s">
        <v>700</v>
      </c>
    </row>
    <row r="432" spans="8:58">
      <c r="H432" s="106"/>
      <c r="I432" s="106"/>
      <c r="J432" s="106"/>
      <c r="K432" s="106"/>
      <c r="L432" s="106"/>
      <c r="M432" s="106"/>
      <c r="N432" s="106"/>
      <c r="O432" s="106"/>
      <c r="P432" s="106"/>
      <c r="Q432" s="106"/>
      <c r="R432" s="106"/>
      <c r="S432" s="106"/>
      <c r="T432" s="106"/>
      <c r="U432" s="106"/>
      <c r="V432" s="86" t="s">
        <v>1847</v>
      </c>
      <c r="W432" s="106"/>
      <c r="X432" s="106"/>
      <c r="Y432" s="106"/>
      <c r="AZ432" s="79" t="s">
        <v>1531</v>
      </c>
      <c r="BA432" s="80" t="s">
        <v>1836</v>
      </c>
      <c r="BE432" s="79" t="s">
        <v>1269</v>
      </c>
      <c r="BF432" s="82" t="s">
        <v>386</v>
      </c>
    </row>
    <row r="433" spans="8:58">
      <c r="H433" s="106"/>
      <c r="I433" s="106"/>
      <c r="J433" s="106"/>
      <c r="K433" s="106"/>
      <c r="L433" s="106"/>
      <c r="M433" s="106"/>
      <c r="N433" s="106"/>
      <c r="O433" s="106"/>
      <c r="P433" s="106"/>
      <c r="Q433" s="106"/>
      <c r="R433" s="106"/>
      <c r="S433" s="106"/>
      <c r="T433" s="106"/>
      <c r="U433" s="106"/>
      <c r="V433" s="86" t="s">
        <v>1848</v>
      </c>
      <c r="W433" s="106"/>
      <c r="X433" s="106"/>
      <c r="Y433" s="106"/>
      <c r="AZ433" s="79" t="s">
        <v>1588</v>
      </c>
      <c r="BA433" s="80" t="s">
        <v>1836</v>
      </c>
      <c r="BE433" s="79" t="s">
        <v>1018</v>
      </c>
      <c r="BF433" s="82" t="s">
        <v>386</v>
      </c>
    </row>
    <row r="434" spans="8:58">
      <c r="H434" s="106"/>
      <c r="I434" s="106"/>
      <c r="J434" s="106"/>
      <c r="K434" s="106"/>
      <c r="L434" s="106"/>
      <c r="M434" s="106"/>
      <c r="N434" s="106"/>
      <c r="O434" s="106"/>
      <c r="P434" s="106"/>
      <c r="Q434" s="106"/>
      <c r="R434" s="106"/>
      <c r="S434" s="106"/>
      <c r="T434" s="106"/>
      <c r="U434" s="106"/>
      <c r="V434" s="86" t="s">
        <v>1849</v>
      </c>
      <c r="W434" s="106"/>
      <c r="X434" s="106"/>
      <c r="Y434" s="106"/>
      <c r="AZ434" s="79" t="s">
        <v>1595</v>
      </c>
      <c r="BA434" s="80" t="s">
        <v>1836</v>
      </c>
      <c r="BE434" s="79" t="s">
        <v>1026</v>
      </c>
      <c r="BF434" s="82" t="s">
        <v>386</v>
      </c>
    </row>
    <row r="435" spans="8:58">
      <c r="H435" s="106"/>
      <c r="I435" s="106"/>
      <c r="J435" s="106"/>
      <c r="K435" s="106"/>
      <c r="L435" s="106"/>
      <c r="M435" s="106"/>
      <c r="N435" s="106"/>
      <c r="O435" s="106"/>
      <c r="P435" s="106"/>
      <c r="Q435" s="106"/>
      <c r="R435" s="106"/>
      <c r="S435" s="106"/>
      <c r="T435" s="106"/>
      <c r="U435" s="106"/>
      <c r="V435" s="86" t="s">
        <v>1850</v>
      </c>
      <c r="W435" s="106"/>
      <c r="X435" s="106"/>
      <c r="Y435" s="106"/>
      <c r="AZ435" s="79" t="s">
        <v>1678</v>
      </c>
      <c r="BA435" s="80" t="s">
        <v>1836</v>
      </c>
      <c r="BE435" s="79" t="s">
        <v>1648</v>
      </c>
      <c r="BF435" s="82" t="s">
        <v>386</v>
      </c>
    </row>
    <row r="436" spans="8:58">
      <c r="H436" s="106"/>
      <c r="I436" s="106"/>
      <c r="J436" s="106"/>
      <c r="K436" s="106"/>
      <c r="L436" s="106"/>
      <c r="M436" s="106"/>
      <c r="N436" s="106"/>
      <c r="O436" s="106"/>
      <c r="P436" s="106"/>
      <c r="Q436" s="106"/>
      <c r="R436" s="106"/>
      <c r="S436" s="106"/>
      <c r="T436" s="106"/>
      <c r="U436" s="106"/>
      <c r="V436" s="86" t="s">
        <v>1851</v>
      </c>
      <c r="W436" s="106"/>
      <c r="X436" s="106"/>
      <c r="Y436" s="106"/>
      <c r="AZ436" s="79" t="s">
        <v>1679</v>
      </c>
      <c r="BA436" s="80" t="s">
        <v>1836</v>
      </c>
      <c r="BE436" s="79" t="s">
        <v>1239</v>
      </c>
      <c r="BF436" s="82" t="s">
        <v>700</v>
      </c>
    </row>
    <row r="437" spans="8:58">
      <c r="H437" s="106"/>
      <c r="I437" s="106"/>
      <c r="J437" s="106"/>
      <c r="K437" s="106"/>
      <c r="L437" s="106"/>
      <c r="M437" s="106"/>
      <c r="N437" s="106"/>
      <c r="O437" s="106"/>
      <c r="P437" s="106"/>
      <c r="Q437" s="106"/>
      <c r="R437" s="106"/>
      <c r="S437" s="106"/>
      <c r="T437" s="106"/>
      <c r="U437" s="106"/>
      <c r="V437" s="86" t="s">
        <v>1852</v>
      </c>
      <c r="W437" s="106"/>
      <c r="X437" s="106"/>
      <c r="Y437" s="106"/>
      <c r="AZ437" s="79" t="s">
        <v>1680</v>
      </c>
      <c r="BA437" s="80" t="s">
        <v>1836</v>
      </c>
      <c r="BE437" s="79" t="s">
        <v>1243</v>
      </c>
      <c r="BF437" s="82" t="s">
        <v>700</v>
      </c>
    </row>
    <row r="438" spans="8:58">
      <c r="H438" s="106"/>
      <c r="I438" s="106"/>
      <c r="J438" s="106"/>
      <c r="K438" s="106"/>
      <c r="L438" s="106"/>
      <c r="M438" s="106"/>
      <c r="N438" s="106"/>
      <c r="O438" s="106"/>
      <c r="P438" s="106"/>
      <c r="Q438" s="106"/>
      <c r="R438" s="106"/>
      <c r="S438" s="106"/>
      <c r="T438" s="106"/>
      <c r="U438" s="106"/>
      <c r="V438" s="86" t="s">
        <v>1853</v>
      </c>
      <c r="W438" s="106"/>
      <c r="X438" s="106"/>
      <c r="Y438" s="106"/>
      <c r="AZ438" s="79" t="s">
        <v>1681</v>
      </c>
      <c r="BA438" s="80" t="s">
        <v>1836</v>
      </c>
      <c r="BE438" s="79" t="s">
        <v>1649</v>
      </c>
      <c r="BF438" s="82" t="s">
        <v>386</v>
      </c>
    </row>
    <row r="439" spans="8:58">
      <c r="H439" s="106"/>
      <c r="I439" s="106"/>
      <c r="J439" s="106"/>
      <c r="K439" s="106"/>
      <c r="L439" s="106"/>
      <c r="M439" s="106"/>
      <c r="N439" s="106"/>
      <c r="O439" s="106"/>
      <c r="P439" s="106"/>
      <c r="Q439" s="106"/>
      <c r="R439" s="106"/>
      <c r="S439" s="106"/>
      <c r="T439" s="106"/>
      <c r="U439" s="106"/>
      <c r="V439" s="86" t="s">
        <v>1854</v>
      </c>
      <c r="W439" s="106"/>
      <c r="X439" s="106"/>
      <c r="Y439" s="106"/>
      <c r="AZ439" s="79" t="s">
        <v>1727</v>
      </c>
      <c r="BA439" s="80" t="s">
        <v>1836</v>
      </c>
      <c r="BE439" s="79" t="s">
        <v>1651</v>
      </c>
      <c r="BF439" s="82" t="s">
        <v>386</v>
      </c>
    </row>
    <row r="440" spans="8:58">
      <c r="H440" s="106"/>
      <c r="I440" s="106"/>
      <c r="J440" s="106"/>
      <c r="K440" s="106"/>
      <c r="L440" s="106"/>
      <c r="M440" s="106"/>
      <c r="N440" s="106"/>
      <c r="O440" s="106"/>
      <c r="P440" s="106"/>
      <c r="Q440" s="106"/>
      <c r="R440" s="106"/>
      <c r="S440" s="106"/>
      <c r="T440" s="106"/>
      <c r="U440" s="106"/>
      <c r="V440" s="86" t="s">
        <v>1855</v>
      </c>
      <c r="W440" s="106"/>
      <c r="X440" s="106"/>
      <c r="Y440" s="106"/>
      <c r="AZ440" s="79" t="s">
        <v>1729</v>
      </c>
      <c r="BA440" s="80" t="s">
        <v>1836</v>
      </c>
      <c r="BE440" s="79" t="s">
        <v>1652</v>
      </c>
      <c r="BF440" s="82" t="s">
        <v>386</v>
      </c>
    </row>
    <row r="441" spans="8:58">
      <c r="H441" s="106"/>
      <c r="I441" s="106"/>
      <c r="J441" s="106"/>
      <c r="K441" s="106"/>
      <c r="L441" s="106"/>
      <c r="M441" s="106"/>
      <c r="N441" s="106"/>
      <c r="O441" s="106"/>
      <c r="P441" s="106"/>
      <c r="Q441" s="106"/>
      <c r="R441" s="106"/>
      <c r="S441" s="106"/>
      <c r="T441" s="106"/>
      <c r="U441" s="106"/>
      <c r="V441" s="86" t="s">
        <v>1856</v>
      </c>
      <c r="W441" s="106"/>
      <c r="X441" s="106"/>
      <c r="Y441" s="106"/>
      <c r="AZ441" s="79" t="s">
        <v>1745</v>
      </c>
      <c r="BA441" s="80" t="s">
        <v>1836</v>
      </c>
      <c r="BE441" s="79" t="s">
        <v>488</v>
      </c>
      <c r="BF441" s="82" t="s">
        <v>386</v>
      </c>
    </row>
    <row r="442" spans="8:58">
      <c r="H442" s="106"/>
      <c r="I442" s="106"/>
      <c r="J442" s="106"/>
      <c r="K442" s="106"/>
      <c r="L442" s="106"/>
      <c r="M442" s="106"/>
      <c r="N442" s="106"/>
      <c r="O442" s="106"/>
      <c r="P442" s="106"/>
      <c r="Q442" s="106"/>
      <c r="R442" s="106"/>
      <c r="S442" s="106"/>
      <c r="T442" s="106"/>
      <c r="U442" s="106"/>
      <c r="V442" s="86" t="s">
        <v>1857</v>
      </c>
      <c r="W442" s="106"/>
      <c r="X442" s="106"/>
      <c r="Y442" s="106"/>
      <c r="AZ442" s="79" t="s">
        <v>1749</v>
      </c>
      <c r="BA442" s="80" t="s">
        <v>1836</v>
      </c>
      <c r="BE442" s="79" t="s">
        <v>674</v>
      </c>
      <c r="BF442" s="82" t="s">
        <v>386</v>
      </c>
    </row>
    <row r="443" spans="8:58">
      <c r="H443" s="106"/>
      <c r="I443" s="106"/>
      <c r="J443" s="106"/>
      <c r="K443" s="106"/>
      <c r="L443" s="106"/>
      <c r="M443" s="106"/>
      <c r="N443" s="106"/>
      <c r="O443" s="106"/>
      <c r="P443" s="106"/>
      <c r="Q443" s="106"/>
      <c r="R443" s="106"/>
      <c r="S443" s="106"/>
      <c r="T443" s="106"/>
      <c r="U443" s="106"/>
      <c r="V443" s="86" t="s">
        <v>1858</v>
      </c>
      <c r="W443" s="106"/>
      <c r="X443" s="106"/>
      <c r="Y443" s="106"/>
      <c r="AZ443" s="79" t="s">
        <v>1750</v>
      </c>
      <c r="BA443" s="80" t="s">
        <v>1836</v>
      </c>
      <c r="BE443" s="79" t="s">
        <v>1273</v>
      </c>
      <c r="BF443" s="82" t="s">
        <v>386</v>
      </c>
    </row>
    <row r="444" spans="8:58">
      <c r="H444" s="106"/>
      <c r="I444" s="106"/>
      <c r="J444" s="106"/>
      <c r="K444" s="106"/>
      <c r="L444" s="106"/>
      <c r="M444" s="106"/>
      <c r="N444" s="106"/>
      <c r="O444" s="106"/>
      <c r="P444" s="106"/>
      <c r="Q444" s="106"/>
      <c r="R444" s="106"/>
      <c r="S444" s="106"/>
      <c r="T444" s="106"/>
      <c r="U444" s="106"/>
      <c r="V444" s="86" t="s">
        <v>1859</v>
      </c>
      <c r="W444" s="106"/>
      <c r="X444" s="106"/>
      <c r="Y444" s="106"/>
      <c r="AZ444" s="79" t="s">
        <v>1751</v>
      </c>
      <c r="BA444" s="80" t="s">
        <v>1836</v>
      </c>
      <c r="BE444" s="79" t="s">
        <v>1653</v>
      </c>
      <c r="BF444" s="82" t="s">
        <v>386</v>
      </c>
    </row>
    <row r="445" spans="8:58">
      <c r="H445" s="106"/>
      <c r="I445" s="106"/>
      <c r="J445" s="106"/>
      <c r="K445" s="106"/>
      <c r="L445" s="106"/>
      <c r="M445" s="106"/>
      <c r="N445" s="106"/>
      <c r="O445" s="106"/>
      <c r="P445" s="106"/>
      <c r="Q445" s="106"/>
      <c r="R445" s="106"/>
      <c r="S445" s="106"/>
      <c r="T445" s="106"/>
      <c r="U445" s="106"/>
      <c r="V445" s="86" t="s">
        <v>1860</v>
      </c>
      <c r="W445" s="106"/>
      <c r="X445" s="106"/>
      <c r="Y445" s="106"/>
      <c r="AZ445" s="79" t="s">
        <v>1761</v>
      </c>
      <c r="BA445" s="80" t="s">
        <v>1836</v>
      </c>
      <c r="BE445" s="79" t="s">
        <v>511</v>
      </c>
      <c r="BF445" s="82" t="s">
        <v>386</v>
      </c>
    </row>
    <row r="446" spans="8:58">
      <c r="H446" s="106"/>
      <c r="I446" s="106"/>
      <c r="J446" s="106"/>
      <c r="K446" s="106"/>
      <c r="L446" s="106"/>
      <c r="M446" s="106"/>
      <c r="N446" s="106"/>
      <c r="O446" s="106"/>
      <c r="P446" s="106"/>
      <c r="Q446" s="106"/>
      <c r="R446" s="106"/>
      <c r="S446" s="106"/>
      <c r="T446" s="106"/>
      <c r="U446" s="106"/>
      <c r="V446" s="86" t="s">
        <v>1861</v>
      </c>
      <c r="W446" s="106"/>
      <c r="X446" s="106"/>
      <c r="Y446" s="106"/>
      <c r="AZ446" s="79" t="s">
        <v>1762</v>
      </c>
      <c r="BA446" s="80" t="s">
        <v>1836</v>
      </c>
      <c r="BE446" s="79" t="s">
        <v>1247</v>
      </c>
      <c r="BF446" s="82" t="s">
        <v>700</v>
      </c>
    </row>
    <row r="447" spans="8:58">
      <c r="H447" s="106"/>
      <c r="I447" s="106"/>
      <c r="J447" s="106"/>
      <c r="K447" s="106"/>
      <c r="L447" s="106"/>
      <c r="M447" s="106"/>
      <c r="N447" s="106"/>
      <c r="O447" s="106"/>
      <c r="P447" s="106"/>
      <c r="Q447" s="106"/>
      <c r="R447" s="106"/>
      <c r="S447" s="106"/>
      <c r="T447" s="106"/>
      <c r="U447" s="106"/>
      <c r="V447" s="86" t="s">
        <v>1862</v>
      </c>
      <c r="W447" s="106"/>
      <c r="X447" s="106"/>
      <c r="Y447" s="106"/>
      <c r="AZ447" s="79" t="s">
        <v>1763</v>
      </c>
      <c r="BA447" s="80" t="s">
        <v>1836</v>
      </c>
      <c r="BE447" s="79" t="s">
        <v>1252</v>
      </c>
      <c r="BF447" s="82" t="s">
        <v>700</v>
      </c>
    </row>
    <row r="448" spans="8:58">
      <c r="H448" s="106"/>
      <c r="I448" s="106"/>
      <c r="J448" s="106"/>
      <c r="K448" s="106"/>
      <c r="L448" s="106"/>
      <c r="M448" s="106"/>
      <c r="N448" s="106"/>
      <c r="O448" s="106"/>
      <c r="P448" s="106"/>
      <c r="Q448" s="106"/>
      <c r="R448" s="106"/>
      <c r="S448" s="106"/>
      <c r="T448" s="106"/>
      <c r="U448" s="106"/>
      <c r="V448" s="86" t="s">
        <v>1863</v>
      </c>
      <c r="W448" s="106"/>
      <c r="X448" s="106"/>
      <c r="Y448" s="106"/>
      <c r="AZ448" s="130" t="s">
        <v>1784</v>
      </c>
      <c r="BA448" s="162" t="s">
        <v>1836</v>
      </c>
      <c r="BE448" s="130" t="s">
        <v>452</v>
      </c>
      <c r="BF448" s="82" t="s">
        <v>700</v>
      </c>
    </row>
    <row r="449" spans="8:58">
      <c r="H449" s="106"/>
      <c r="I449" s="106"/>
      <c r="J449" s="106"/>
      <c r="K449" s="106"/>
      <c r="L449" s="106"/>
      <c r="M449" s="106"/>
      <c r="N449" s="106"/>
      <c r="O449" s="106"/>
      <c r="P449" s="106"/>
      <c r="Q449" s="106"/>
      <c r="R449" s="106"/>
      <c r="S449" s="106"/>
      <c r="T449" s="106"/>
      <c r="U449" s="106"/>
      <c r="V449" s="86" t="s">
        <v>1864</v>
      </c>
      <c r="W449" s="106"/>
      <c r="X449" s="106"/>
      <c r="Y449" s="106"/>
      <c r="AZ449" s="79" t="s">
        <v>1787</v>
      </c>
      <c r="BA449" s="80" t="s">
        <v>1836</v>
      </c>
      <c r="BE449" s="79" t="s">
        <v>1256</v>
      </c>
      <c r="BF449" s="82" t="s">
        <v>386</v>
      </c>
    </row>
    <row r="450" spans="8:58">
      <c r="H450" s="106"/>
      <c r="I450" s="106"/>
      <c r="J450" s="106"/>
      <c r="K450" s="106"/>
      <c r="L450" s="106"/>
      <c r="M450" s="106"/>
      <c r="N450" s="106"/>
      <c r="O450" s="106"/>
      <c r="P450" s="106"/>
      <c r="Q450" s="106"/>
      <c r="R450" s="106"/>
      <c r="S450" s="106"/>
      <c r="T450" s="106"/>
      <c r="U450" s="106"/>
      <c r="V450" s="86" t="s">
        <v>1865</v>
      </c>
      <c r="W450" s="106"/>
      <c r="X450" s="106"/>
      <c r="Y450" s="106"/>
      <c r="AZ450" s="79" t="s">
        <v>1791</v>
      </c>
      <c r="BA450" s="80" t="s">
        <v>1836</v>
      </c>
      <c r="BE450" s="79" t="s">
        <v>481</v>
      </c>
      <c r="BF450" s="82" t="s">
        <v>880</v>
      </c>
    </row>
    <row r="451" spans="8:58">
      <c r="H451" s="106"/>
      <c r="I451" s="106"/>
      <c r="J451" s="106"/>
      <c r="K451" s="106"/>
      <c r="L451" s="106"/>
      <c r="M451" s="106"/>
      <c r="N451" s="106"/>
      <c r="O451" s="106"/>
      <c r="P451" s="106"/>
      <c r="Q451" s="106"/>
      <c r="R451" s="106"/>
      <c r="S451" s="106"/>
      <c r="T451" s="106"/>
      <c r="U451" s="106"/>
      <c r="V451" s="86" t="s">
        <v>1866</v>
      </c>
      <c r="W451" s="106"/>
      <c r="X451" s="106"/>
      <c r="Y451" s="106"/>
      <c r="AZ451" s="79" t="s">
        <v>1821</v>
      </c>
      <c r="BA451" s="80" t="s">
        <v>1836</v>
      </c>
      <c r="BE451" s="79" t="s">
        <v>1654</v>
      </c>
      <c r="BF451" s="82" t="s">
        <v>386</v>
      </c>
    </row>
    <row r="452" spans="8:58">
      <c r="H452" s="106"/>
      <c r="I452" s="106"/>
      <c r="J452" s="106"/>
      <c r="K452" s="106"/>
      <c r="L452" s="106"/>
      <c r="M452" s="106"/>
      <c r="N452" s="106"/>
      <c r="O452" s="106"/>
      <c r="P452" s="106"/>
      <c r="Q452" s="106"/>
      <c r="R452" s="106"/>
      <c r="S452" s="106"/>
      <c r="T452" s="106"/>
      <c r="U452" s="106"/>
      <c r="V452" s="86" t="s">
        <v>1867</v>
      </c>
      <c r="W452" s="106"/>
      <c r="X452" s="106"/>
      <c r="Y452" s="106"/>
      <c r="AZ452" s="79" t="s">
        <v>1822</v>
      </c>
      <c r="BA452" s="80" t="s">
        <v>1836</v>
      </c>
      <c r="BE452" s="79" t="s">
        <v>1033</v>
      </c>
      <c r="BF452" s="82" t="s">
        <v>386</v>
      </c>
    </row>
    <row r="453" spans="8:58">
      <c r="H453" s="106"/>
      <c r="I453" s="106"/>
      <c r="J453" s="106"/>
      <c r="K453" s="106"/>
      <c r="L453" s="106"/>
      <c r="M453" s="106"/>
      <c r="N453" s="106"/>
      <c r="O453" s="106"/>
      <c r="P453" s="106"/>
      <c r="Q453" s="106"/>
      <c r="R453" s="106"/>
      <c r="S453" s="106"/>
      <c r="T453" s="106"/>
      <c r="U453" s="106"/>
      <c r="V453" s="86" t="s">
        <v>1868</v>
      </c>
      <c r="W453" s="106"/>
      <c r="X453" s="106"/>
      <c r="Y453" s="106"/>
      <c r="AZ453" s="79" t="s">
        <v>1869</v>
      </c>
      <c r="BA453" s="80" t="s">
        <v>1836</v>
      </c>
      <c r="BE453" s="79" t="s">
        <v>1655</v>
      </c>
      <c r="BF453" s="82" t="s">
        <v>386</v>
      </c>
    </row>
    <row r="454" spans="8:58">
      <c r="H454" s="106"/>
      <c r="I454" s="106"/>
      <c r="J454" s="106"/>
      <c r="K454" s="106"/>
      <c r="L454" s="106"/>
      <c r="M454" s="106"/>
      <c r="N454" s="106"/>
      <c r="O454" s="106"/>
      <c r="P454" s="106"/>
      <c r="Q454" s="106"/>
      <c r="R454" s="106"/>
      <c r="S454" s="106"/>
      <c r="T454" s="106"/>
      <c r="U454" s="106"/>
      <c r="V454" s="86" t="s">
        <v>1870</v>
      </c>
      <c r="W454" s="106"/>
      <c r="X454" s="106"/>
      <c r="Y454" s="106"/>
      <c r="AZ454" s="79" t="s">
        <v>1871</v>
      </c>
      <c r="BA454" s="80" t="s">
        <v>1836</v>
      </c>
      <c r="BE454" s="79" t="s">
        <v>479</v>
      </c>
      <c r="BF454" s="82" t="s">
        <v>700</v>
      </c>
    </row>
    <row r="455" spans="8:58">
      <c r="H455" s="106"/>
      <c r="I455" s="106"/>
      <c r="J455" s="106"/>
      <c r="K455" s="106"/>
      <c r="L455" s="106"/>
      <c r="M455" s="106"/>
      <c r="N455" s="106"/>
      <c r="O455" s="106"/>
      <c r="P455" s="106"/>
      <c r="Q455" s="106"/>
      <c r="R455" s="106"/>
      <c r="S455" s="106"/>
      <c r="T455" s="106"/>
      <c r="U455" s="106"/>
      <c r="V455" s="86" t="s">
        <v>1872</v>
      </c>
      <c r="W455" s="106"/>
      <c r="X455" s="106"/>
      <c r="Y455" s="106"/>
      <c r="AZ455" s="79" t="s">
        <v>1873</v>
      </c>
      <c r="BA455" s="80" t="s">
        <v>1836</v>
      </c>
      <c r="BE455" s="79" t="s">
        <v>1263</v>
      </c>
      <c r="BF455" s="82" t="s">
        <v>700</v>
      </c>
    </row>
    <row r="456" spans="8:58">
      <c r="H456" s="106"/>
      <c r="I456" s="106"/>
      <c r="J456" s="106"/>
      <c r="K456" s="106"/>
      <c r="L456" s="106"/>
      <c r="M456" s="106"/>
      <c r="N456" s="106"/>
      <c r="O456" s="106"/>
      <c r="P456" s="106"/>
      <c r="Q456" s="106"/>
      <c r="R456" s="106"/>
      <c r="S456" s="106"/>
      <c r="T456" s="106"/>
      <c r="U456" s="106"/>
      <c r="V456" s="86" t="s">
        <v>1874</v>
      </c>
      <c r="W456" s="106"/>
      <c r="X456" s="106"/>
      <c r="Y456" s="106"/>
      <c r="AZ456" s="79" t="s">
        <v>1875</v>
      </c>
      <c r="BA456" s="80" t="s">
        <v>1836</v>
      </c>
      <c r="BE456" s="79" t="s">
        <v>1267</v>
      </c>
      <c r="BF456" s="82" t="s">
        <v>700</v>
      </c>
    </row>
    <row r="457" spans="8:58">
      <c r="H457" s="106"/>
      <c r="I457" s="106"/>
      <c r="J457" s="106"/>
      <c r="K457" s="106"/>
      <c r="L457" s="106"/>
      <c r="M457" s="106"/>
      <c r="N457" s="106"/>
      <c r="O457" s="106"/>
      <c r="P457" s="106"/>
      <c r="Q457" s="106"/>
      <c r="R457" s="106"/>
      <c r="S457" s="106"/>
      <c r="T457" s="106"/>
      <c r="U457" s="106"/>
      <c r="V457" s="86" t="s">
        <v>1876</v>
      </c>
      <c r="W457" s="106"/>
      <c r="X457" s="106"/>
      <c r="Y457" s="106"/>
      <c r="AZ457" s="79" t="s">
        <v>1877</v>
      </c>
      <c r="BA457" s="80" t="s">
        <v>1836</v>
      </c>
      <c r="BE457" s="79" t="s">
        <v>1086</v>
      </c>
      <c r="BF457" s="82" t="s">
        <v>386</v>
      </c>
    </row>
    <row r="458" spans="8:58">
      <c r="H458" s="106"/>
      <c r="I458" s="106"/>
      <c r="J458" s="106"/>
      <c r="K458" s="106"/>
      <c r="L458" s="106"/>
      <c r="M458" s="106"/>
      <c r="N458" s="106"/>
      <c r="O458" s="106"/>
      <c r="P458" s="106"/>
      <c r="Q458" s="106"/>
      <c r="R458" s="106"/>
      <c r="S458" s="106"/>
      <c r="T458" s="106"/>
      <c r="U458" s="106"/>
      <c r="V458" s="86" t="s">
        <v>1878</v>
      </c>
      <c r="W458" s="106"/>
      <c r="X458" s="106"/>
      <c r="Y458" s="106"/>
      <c r="AZ458" s="79" t="s">
        <v>1879</v>
      </c>
      <c r="BA458" s="80" t="s">
        <v>1836</v>
      </c>
      <c r="BE458" s="79" t="s">
        <v>683</v>
      </c>
      <c r="BF458" s="82" t="s">
        <v>386</v>
      </c>
    </row>
    <row r="459" spans="8:58">
      <c r="H459" s="106"/>
      <c r="I459" s="106"/>
      <c r="J459" s="106"/>
      <c r="K459" s="106"/>
      <c r="L459" s="106"/>
      <c r="M459" s="106"/>
      <c r="N459" s="106"/>
      <c r="O459" s="106"/>
      <c r="P459" s="106"/>
      <c r="Q459" s="106"/>
      <c r="R459" s="106"/>
      <c r="S459" s="106"/>
      <c r="T459" s="106"/>
      <c r="U459" s="106"/>
      <c r="V459" s="86" t="s">
        <v>1880</v>
      </c>
      <c r="W459" s="106"/>
      <c r="X459" s="106"/>
      <c r="Y459" s="106"/>
      <c r="AZ459" s="79" t="s">
        <v>1881</v>
      </c>
      <c r="BA459" s="80" t="s">
        <v>1836</v>
      </c>
      <c r="BE459" s="79" t="s">
        <v>1656</v>
      </c>
      <c r="BF459" s="82" t="s">
        <v>386</v>
      </c>
    </row>
    <row r="460" spans="8:58">
      <c r="H460" s="106"/>
      <c r="I460" s="106"/>
      <c r="J460" s="106"/>
      <c r="K460" s="106"/>
      <c r="L460" s="106"/>
      <c r="M460" s="106"/>
      <c r="N460" s="106"/>
      <c r="O460" s="106"/>
      <c r="P460" s="106"/>
      <c r="Q460" s="106"/>
      <c r="R460" s="106"/>
      <c r="S460" s="106"/>
      <c r="T460" s="106"/>
      <c r="U460" s="106"/>
      <c r="V460" s="86" t="s">
        <v>1882</v>
      </c>
      <c r="W460" s="106"/>
      <c r="X460" s="106"/>
      <c r="Y460" s="106"/>
      <c r="AZ460" s="79" t="s">
        <v>1883</v>
      </c>
      <c r="BA460" s="80" t="s">
        <v>1836</v>
      </c>
      <c r="BE460" s="79" t="s">
        <v>1277</v>
      </c>
      <c r="BF460" s="82" t="s">
        <v>386</v>
      </c>
    </row>
    <row r="461" spans="8:58">
      <c r="H461" s="106"/>
      <c r="I461" s="106"/>
      <c r="J461" s="106"/>
      <c r="K461" s="106"/>
      <c r="L461" s="106"/>
      <c r="M461" s="106"/>
      <c r="N461" s="106"/>
      <c r="O461" s="106"/>
      <c r="P461" s="106"/>
      <c r="Q461" s="106"/>
      <c r="R461" s="106"/>
      <c r="S461" s="106"/>
      <c r="T461" s="106"/>
      <c r="U461" s="106"/>
      <c r="V461" s="86" t="s">
        <v>1884</v>
      </c>
      <c r="W461" s="106"/>
      <c r="X461" s="106"/>
      <c r="Y461" s="106"/>
      <c r="AZ461" s="79" t="s">
        <v>1885</v>
      </c>
      <c r="BA461" s="80" t="s">
        <v>1836</v>
      </c>
      <c r="BE461" s="79" t="s">
        <v>995</v>
      </c>
      <c r="BF461" s="82" t="s">
        <v>700</v>
      </c>
    </row>
    <row r="462" spans="8:58">
      <c r="H462" s="106"/>
      <c r="I462" s="106"/>
      <c r="J462" s="106"/>
      <c r="K462" s="106"/>
      <c r="L462" s="106"/>
      <c r="M462" s="106"/>
      <c r="N462" s="106"/>
      <c r="O462" s="106"/>
      <c r="P462" s="106"/>
      <c r="Q462" s="106"/>
      <c r="R462" s="106"/>
      <c r="S462" s="106"/>
      <c r="T462" s="106"/>
      <c r="U462" s="106"/>
      <c r="V462" s="86" t="s">
        <v>1886</v>
      </c>
      <c r="W462" s="106"/>
      <c r="X462" s="106"/>
      <c r="Y462" s="106"/>
      <c r="AZ462" s="79" t="s">
        <v>1887</v>
      </c>
      <c r="BA462" s="80" t="s">
        <v>1836</v>
      </c>
      <c r="BE462" s="79" t="s">
        <v>1093</v>
      </c>
      <c r="BF462" s="82" t="s">
        <v>386</v>
      </c>
    </row>
    <row r="463" spans="8:58">
      <c r="H463" s="106"/>
      <c r="I463" s="106"/>
      <c r="J463" s="106"/>
      <c r="K463" s="106"/>
      <c r="L463" s="106"/>
      <c r="M463" s="106"/>
      <c r="N463" s="106"/>
      <c r="O463" s="106"/>
      <c r="P463" s="106"/>
      <c r="Q463" s="106"/>
      <c r="R463" s="106"/>
      <c r="S463" s="106"/>
      <c r="T463" s="106"/>
      <c r="U463" s="106"/>
      <c r="V463" s="86" t="s">
        <v>1888</v>
      </c>
      <c r="W463" s="106"/>
      <c r="X463" s="106"/>
      <c r="Y463" s="106"/>
      <c r="AZ463" s="79" t="s">
        <v>1889</v>
      </c>
      <c r="BA463" s="80" t="s">
        <v>1836</v>
      </c>
      <c r="BE463" s="79" t="s">
        <v>984</v>
      </c>
      <c r="BF463" s="82" t="s">
        <v>951</v>
      </c>
    </row>
    <row r="464" spans="8:58">
      <c r="H464" s="106"/>
      <c r="I464" s="106"/>
      <c r="J464" s="106"/>
      <c r="K464" s="106"/>
      <c r="L464" s="106"/>
      <c r="M464" s="106"/>
      <c r="N464" s="106"/>
      <c r="O464" s="106"/>
      <c r="P464" s="106"/>
      <c r="Q464" s="106"/>
      <c r="R464" s="106"/>
      <c r="S464" s="106"/>
      <c r="T464" s="106"/>
      <c r="U464" s="106"/>
      <c r="V464" s="86" t="s">
        <v>1890</v>
      </c>
      <c r="W464" s="106"/>
      <c r="X464" s="106"/>
      <c r="Y464" s="106"/>
      <c r="AZ464" s="79" t="s">
        <v>1891</v>
      </c>
      <c r="BA464" s="80" t="s">
        <v>1836</v>
      </c>
      <c r="BE464" s="79" t="s">
        <v>1657</v>
      </c>
      <c r="BF464" s="82" t="s">
        <v>386</v>
      </c>
    </row>
    <row r="465" spans="8:58">
      <c r="H465" s="106"/>
      <c r="I465" s="106"/>
      <c r="J465" s="106"/>
      <c r="K465" s="106"/>
      <c r="L465" s="106"/>
      <c r="M465" s="106"/>
      <c r="N465" s="106"/>
      <c r="O465" s="106"/>
      <c r="P465" s="106"/>
      <c r="Q465" s="106"/>
      <c r="R465" s="106"/>
      <c r="S465" s="106"/>
      <c r="T465" s="106"/>
      <c r="U465" s="106"/>
      <c r="V465" s="86" t="s">
        <v>1892</v>
      </c>
      <c r="W465" s="106"/>
      <c r="X465" s="106"/>
      <c r="Y465" s="106"/>
      <c r="AZ465" s="79" t="s">
        <v>1893</v>
      </c>
      <c r="BA465" s="80" t="s">
        <v>1836</v>
      </c>
      <c r="BE465" s="79" t="s">
        <v>991</v>
      </c>
      <c r="BF465" s="82" t="s">
        <v>951</v>
      </c>
    </row>
    <row r="466" spans="8:58">
      <c r="H466" s="106"/>
      <c r="I466" s="106"/>
      <c r="J466" s="106"/>
      <c r="K466" s="106"/>
      <c r="L466" s="106"/>
      <c r="M466" s="106"/>
      <c r="N466" s="106"/>
      <c r="O466" s="106"/>
      <c r="P466" s="106"/>
      <c r="Q466" s="106"/>
      <c r="R466" s="106"/>
      <c r="S466" s="106"/>
      <c r="T466" s="106"/>
      <c r="U466" s="106"/>
      <c r="V466" s="86" t="s">
        <v>1894</v>
      </c>
      <c r="W466" s="106"/>
      <c r="X466" s="106"/>
      <c r="Y466" s="106"/>
      <c r="AZ466" s="79" t="s">
        <v>1895</v>
      </c>
      <c r="BA466" s="80" t="s">
        <v>1836</v>
      </c>
      <c r="BE466" s="79" t="s">
        <v>1658</v>
      </c>
      <c r="BF466" s="82" t="s">
        <v>386</v>
      </c>
    </row>
    <row r="467" spans="8:58">
      <c r="H467" s="106"/>
      <c r="I467" s="106"/>
      <c r="J467" s="106"/>
      <c r="K467" s="106"/>
      <c r="L467" s="106"/>
      <c r="M467" s="106"/>
      <c r="N467" s="106"/>
      <c r="O467" s="106"/>
      <c r="P467" s="106"/>
      <c r="Q467" s="106"/>
      <c r="R467" s="106"/>
      <c r="S467" s="106"/>
      <c r="T467" s="106"/>
      <c r="U467" s="106"/>
      <c r="V467" s="86" t="s">
        <v>1896</v>
      </c>
      <c r="W467" s="106"/>
      <c r="X467" s="106"/>
      <c r="Y467" s="106"/>
      <c r="AZ467" s="79" t="s">
        <v>1231</v>
      </c>
      <c r="BA467" s="80" t="s">
        <v>1897</v>
      </c>
      <c r="BE467" s="79" t="s">
        <v>1659</v>
      </c>
      <c r="BF467" s="82" t="s">
        <v>386</v>
      </c>
    </row>
    <row r="468" spans="8:58">
      <c r="H468" s="106"/>
      <c r="I468" s="106"/>
      <c r="J468" s="106"/>
      <c r="K468" s="106"/>
      <c r="L468" s="106"/>
      <c r="M468" s="106"/>
      <c r="N468" s="106"/>
      <c r="O468" s="106"/>
      <c r="P468" s="106"/>
      <c r="Q468" s="106"/>
      <c r="R468" s="106"/>
      <c r="S468" s="106"/>
      <c r="T468" s="106"/>
      <c r="U468" s="106"/>
      <c r="V468" s="86" t="s">
        <v>1898</v>
      </c>
      <c r="W468" s="106"/>
      <c r="X468" s="106"/>
      <c r="Y468" s="106"/>
      <c r="AZ468" s="79" t="s">
        <v>1235</v>
      </c>
      <c r="BA468" s="80" t="s">
        <v>1897</v>
      </c>
      <c r="BE468" s="79" t="s">
        <v>1660</v>
      </c>
      <c r="BF468" s="82" t="s">
        <v>386</v>
      </c>
    </row>
    <row r="469" spans="8:58">
      <c r="H469" s="106"/>
      <c r="I469" s="106"/>
      <c r="J469" s="106"/>
      <c r="K469" s="106"/>
      <c r="L469" s="106"/>
      <c r="M469" s="106"/>
      <c r="N469" s="106"/>
      <c r="O469" s="106"/>
      <c r="P469" s="106"/>
      <c r="Q469" s="106"/>
      <c r="R469" s="106"/>
      <c r="S469" s="106"/>
      <c r="T469" s="106"/>
      <c r="U469" s="106"/>
      <c r="V469" s="86" t="s">
        <v>1899</v>
      </c>
      <c r="W469" s="106"/>
      <c r="X469" s="106"/>
      <c r="Y469" s="106"/>
      <c r="AZ469" s="79" t="s">
        <v>1250</v>
      </c>
      <c r="BA469" s="80" t="s">
        <v>1897</v>
      </c>
      <c r="BE469" s="79" t="s">
        <v>1661</v>
      </c>
      <c r="BF469" s="82" t="s">
        <v>386</v>
      </c>
    </row>
    <row r="470" spans="8:58">
      <c r="H470" s="106"/>
      <c r="I470" s="106"/>
      <c r="J470" s="106"/>
      <c r="K470" s="106"/>
      <c r="L470" s="106"/>
      <c r="M470" s="106"/>
      <c r="N470" s="106"/>
      <c r="O470" s="106"/>
      <c r="P470" s="106"/>
      <c r="Q470" s="106"/>
      <c r="R470" s="106"/>
      <c r="S470" s="106"/>
      <c r="T470" s="106"/>
      <c r="U470" s="106"/>
      <c r="V470" s="86" t="s">
        <v>1900</v>
      </c>
      <c r="W470" s="106"/>
      <c r="X470" s="106"/>
      <c r="Y470" s="106"/>
      <c r="AZ470" s="79" t="s">
        <v>1255</v>
      </c>
      <c r="BA470" s="80" t="s">
        <v>1897</v>
      </c>
      <c r="BE470" s="79" t="s">
        <v>531</v>
      </c>
      <c r="BF470" s="82" t="s">
        <v>386</v>
      </c>
    </row>
    <row r="471" spans="8:58">
      <c r="H471" s="106"/>
      <c r="I471" s="106"/>
      <c r="J471" s="106"/>
      <c r="K471" s="106"/>
      <c r="L471" s="106"/>
      <c r="M471" s="106"/>
      <c r="N471" s="106"/>
      <c r="O471" s="106"/>
      <c r="P471" s="106"/>
      <c r="Q471" s="106"/>
      <c r="R471" s="106"/>
      <c r="S471" s="106"/>
      <c r="T471" s="106"/>
      <c r="U471" s="106"/>
      <c r="V471" s="86" t="s">
        <v>1901</v>
      </c>
      <c r="W471" s="106"/>
      <c r="X471" s="106"/>
      <c r="Y471" s="106"/>
      <c r="AZ471" s="79" t="s">
        <v>1259</v>
      </c>
      <c r="BA471" s="80" t="s">
        <v>1897</v>
      </c>
      <c r="BE471" s="79" t="s">
        <v>1281</v>
      </c>
      <c r="BF471" s="82" t="s">
        <v>386</v>
      </c>
    </row>
    <row r="472" spans="8:58">
      <c r="H472" s="106"/>
      <c r="I472" s="106"/>
      <c r="J472" s="106"/>
      <c r="K472" s="106"/>
      <c r="L472" s="106"/>
      <c r="M472" s="106"/>
      <c r="N472" s="106"/>
      <c r="O472" s="106"/>
      <c r="P472" s="106"/>
      <c r="Q472" s="106"/>
      <c r="R472" s="106"/>
      <c r="S472" s="106"/>
      <c r="T472" s="106"/>
      <c r="U472" s="106"/>
      <c r="V472" s="86" t="s">
        <v>1902</v>
      </c>
      <c r="W472" s="106"/>
      <c r="X472" s="106"/>
      <c r="Y472" s="106"/>
      <c r="AZ472" s="79" t="s">
        <v>1573</v>
      </c>
      <c r="BA472" s="80" t="s">
        <v>1897</v>
      </c>
      <c r="BE472" s="79" t="s">
        <v>1662</v>
      </c>
      <c r="BF472" s="82" t="s">
        <v>386</v>
      </c>
    </row>
    <row r="473" spans="8:58">
      <c r="H473" s="106"/>
      <c r="I473" s="106"/>
      <c r="J473" s="106"/>
      <c r="K473" s="106"/>
      <c r="L473" s="106"/>
      <c r="M473" s="106"/>
      <c r="N473" s="106"/>
      <c r="O473" s="106"/>
      <c r="P473" s="106"/>
      <c r="Q473" s="106"/>
      <c r="R473" s="106"/>
      <c r="S473" s="106"/>
      <c r="T473" s="106"/>
      <c r="U473" s="106"/>
      <c r="V473" s="86" t="s">
        <v>1903</v>
      </c>
      <c r="W473" s="106"/>
      <c r="X473" s="106"/>
      <c r="Y473" s="106"/>
      <c r="AZ473" s="79" t="s">
        <v>1717</v>
      </c>
      <c r="BA473" s="80" t="s">
        <v>1897</v>
      </c>
      <c r="BE473" s="79" t="s">
        <v>1102</v>
      </c>
      <c r="BF473" s="82" t="s">
        <v>386</v>
      </c>
    </row>
    <row r="474" spans="8:58">
      <c r="H474" s="106"/>
      <c r="I474" s="106"/>
      <c r="J474" s="106"/>
      <c r="K474" s="106"/>
      <c r="L474" s="106"/>
      <c r="M474" s="106"/>
      <c r="N474" s="106"/>
      <c r="O474" s="106"/>
      <c r="P474" s="106"/>
      <c r="Q474" s="106"/>
      <c r="R474" s="106"/>
      <c r="S474" s="106"/>
      <c r="T474" s="106"/>
      <c r="U474" s="106"/>
      <c r="V474" s="86" t="s">
        <v>1904</v>
      </c>
      <c r="W474" s="106"/>
      <c r="X474" s="106"/>
      <c r="Y474" s="106"/>
      <c r="AZ474" s="79" t="s">
        <v>1718</v>
      </c>
      <c r="BA474" s="80" t="s">
        <v>1897</v>
      </c>
      <c r="BE474" s="79" t="s">
        <v>1109</v>
      </c>
      <c r="BF474" s="82" t="s">
        <v>386</v>
      </c>
    </row>
    <row r="475" spans="8:58">
      <c r="H475" s="106"/>
      <c r="I475" s="106"/>
      <c r="J475" s="106"/>
      <c r="K475" s="106"/>
      <c r="L475" s="106"/>
      <c r="M475" s="106"/>
      <c r="N475" s="106"/>
      <c r="O475" s="106"/>
      <c r="P475" s="106"/>
      <c r="Q475" s="106"/>
      <c r="R475" s="106"/>
      <c r="S475" s="106"/>
      <c r="T475" s="106"/>
      <c r="U475" s="106"/>
      <c r="V475" s="86" t="s">
        <v>1905</v>
      </c>
      <c r="W475" s="106"/>
      <c r="X475" s="106"/>
      <c r="Y475" s="106"/>
      <c r="AZ475" s="79" t="s">
        <v>1719</v>
      </c>
      <c r="BA475" s="80" t="s">
        <v>1897</v>
      </c>
      <c r="BE475" s="79" t="s">
        <v>1285</v>
      </c>
      <c r="BF475" s="82" t="s">
        <v>386</v>
      </c>
    </row>
    <row r="476" spans="8:58">
      <c r="H476" s="106"/>
      <c r="I476" s="106"/>
      <c r="J476" s="106"/>
      <c r="K476" s="106"/>
      <c r="L476" s="106"/>
      <c r="M476" s="106"/>
      <c r="N476" s="106"/>
      <c r="O476" s="106"/>
      <c r="P476" s="106"/>
      <c r="Q476" s="106"/>
      <c r="R476" s="106"/>
      <c r="S476" s="106"/>
      <c r="T476" s="106"/>
      <c r="U476" s="106"/>
      <c r="V476" s="86" t="s">
        <v>1906</v>
      </c>
      <c r="W476" s="106"/>
      <c r="X476" s="106"/>
      <c r="Y476" s="106"/>
      <c r="AZ476" s="79" t="s">
        <v>1720</v>
      </c>
      <c r="BA476" s="80" t="s">
        <v>1897</v>
      </c>
      <c r="BE476" s="79" t="s">
        <v>487</v>
      </c>
      <c r="BF476" s="82" t="s">
        <v>386</v>
      </c>
    </row>
    <row r="477" spans="8:58">
      <c r="H477" s="106"/>
      <c r="I477" s="106"/>
      <c r="J477" s="106"/>
      <c r="K477" s="106"/>
      <c r="L477" s="106"/>
      <c r="M477" s="106"/>
      <c r="N477" s="106"/>
      <c r="O477" s="106"/>
      <c r="P477" s="106"/>
      <c r="Q477" s="106"/>
      <c r="R477" s="106"/>
      <c r="S477" s="106"/>
      <c r="T477" s="106"/>
      <c r="U477" s="106"/>
      <c r="V477" s="86" t="s">
        <v>1907</v>
      </c>
      <c r="W477" s="106"/>
      <c r="X477" s="106"/>
      <c r="Y477" s="106"/>
      <c r="AZ477" s="79" t="s">
        <v>1721</v>
      </c>
      <c r="BA477" s="80" t="s">
        <v>1897</v>
      </c>
      <c r="BE477" s="79" t="s">
        <v>1663</v>
      </c>
      <c r="BF477" s="82" t="s">
        <v>386</v>
      </c>
    </row>
    <row r="478" spans="8:58">
      <c r="H478" s="106"/>
      <c r="I478" s="106"/>
      <c r="J478" s="106"/>
      <c r="K478" s="106"/>
      <c r="L478" s="106"/>
      <c r="M478" s="106"/>
      <c r="N478" s="106"/>
      <c r="O478" s="106"/>
      <c r="P478" s="106"/>
      <c r="Q478" s="106"/>
      <c r="R478" s="106"/>
      <c r="S478" s="106"/>
      <c r="T478" s="106"/>
      <c r="U478" s="106"/>
      <c r="V478" s="86" t="s">
        <v>1908</v>
      </c>
      <c r="W478" s="106"/>
      <c r="X478" s="106"/>
      <c r="Y478" s="106"/>
      <c r="AZ478" s="79" t="s">
        <v>1800</v>
      </c>
      <c r="BA478" s="80" t="s">
        <v>1897</v>
      </c>
      <c r="BE478" s="79" t="s">
        <v>1608</v>
      </c>
      <c r="BF478" s="82" t="s">
        <v>274</v>
      </c>
    </row>
    <row r="479" spans="8:58">
      <c r="H479" s="106"/>
      <c r="I479" s="106"/>
      <c r="J479" s="106"/>
      <c r="K479" s="106"/>
      <c r="L479" s="106"/>
      <c r="M479" s="106"/>
      <c r="N479" s="106"/>
      <c r="O479" s="106"/>
      <c r="P479" s="106"/>
      <c r="Q479" s="106"/>
      <c r="R479" s="106"/>
      <c r="S479" s="106"/>
      <c r="T479" s="106"/>
      <c r="U479" s="106"/>
      <c r="V479" s="86" t="s">
        <v>1909</v>
      </c>
      <c r="W479" s="106"/>
      <c r="X479" s="106"/>
      <c r="Y479" s="106"/>
      <c r="AZ479" s="79" t="s">
        <v>1833</v>
      </c>
      <c r="BA479" s="80" t="s">
        <v>1897</v>
      </c>
      <c r="BE479" s="79" t="s">
        <v>513</v>
      </c>
      <c r="BF479" s="82" t="s">
        <v>274</v>
      </c>
    </row>
    <row r="480" spans="8:58">
      <c r="H480" s="106"/>
      <c r="I480" s="106"/>
      <c r="J480" s="106"/>
      <c r="K480" s="106"/>
      <c r="L480" s="106"/>
      <c r="M480" s="106"/>
      <c r="N480" s="106"/>
      <c r="O480" s="106"/>
      <c r="P480" s="106"/>
      <c r="Q480" s="106"/>
      <c r="R480" s="106"/>
      <c r="S480" s="106"/>
      <c r="T480" s="106"/>
      <c r="U480" s="106"/>
      <c r="V480" s="86" t="s">
        <v>1910</v>
      </c>
      <c r="W480" s="106"/>
      <c r="X480" s="106"/>
      <c r="Y480" s="106"/>
      <c r="AZ480" s="79" t="s">
        <v>1834</v>
      </c>
      <c r="BA480" s="80" t="s">
        <v>1897</v>
      </c>
      <c r="BE480" s="79" t="s">
        <v>1665</v>
      </c>
      <c r="BF480" s="82" t="s">
        <v>386</v>
      </c>
    </row>
    <row r="481" spans="8:58">
      <c r="H481" s="106"/>
      <c r="I481" s="106"/>
      <c r="J481" s="106"/>
      <c r="K481" s="106"/>
      <c r="L481" s="106"/>
      <c r="M481" s="106"/>
      <c r="N481" s="106"/>
      <c r="O481" s="106"/>
      <c r="P481" s="106"/>
      <c r="Q481" s="106"/>
      <c r="R481" s="106"/>
      <c r="S481" s="106"/>
      <c r="T481" s="106"/>
      <c r="U481" s="106"/>
      <c r="V481" s="86" t="s">
        <v>1911</v>
      </c>
      <c r="W481" s="106"/>
      <c r="X481" s="106"/>
      <c r="Y481" s="106"/>
      <c r="AZ481" s="79" t="s">
        <v>1864</v>
      </c>
      <c r="BA481" s="80" t="s">
        <v>1897</v>
      </c>
      <c r="BE481" s="79" t="s">
        <v>1666</v>
      </c>
      <c r="BF481" s="82" t="s">
        <v>386</v>
      </c>
    </row>
    <row r="482" spans="8:58">
      <c r="H482" s="106"/>
      <c r="I482" s="106"/>
      <c r="J482" s="106"/>
      <c r="K482" s="106"/>
      <c r="L482" s="106"/>
      <c r="M482" s="106"/>
      <c r="N482" s="106"/>
      <c r="O482" s="106"/>
      <c r="P482" s="106"/>
      <c r="Q482" s="106"/>
      <c r="R482" s="106"/>
      <c r="S482" s="106"/>
      <c r="T482" s="106"/>
      <c r="U482" s="106"/>
      <c r="V482" s="86" t="s">
        <v>1912</v>
      </c>
      <c r="W482" s="106"/>
      <c r="X482" s="106"/>
      <c r="Y482" s="106"/>
      <c r="AZ482" s="79" t="s">
        <v>1913</v>
      </c>
      <c r="BA482" s="80" t="s">
        <v>1897</v>
      </c>
      <c r="BE482" s="79" t="s">
        <v>502</v>
      </c>
      <c r="BF482" s="82" t="s">
        <v>700</v>
      </c>
    </row>
    <row r="483" spans="8:58">
      <c r="H483" s="106"/>
      <c r="I483" s="106"/>
      <c r="J483" s="106"/>
      <c r="K483" s="106"/>
      <c r="L483" s="106"/>
      <c r="M483" s="106"/>
      <c r="N483" s="106"/>
      <c r="O483" s="106"/>
      <c r="P483" s="106"/>
      <c r="Q483" s="106"/>
      <c r="R483" s="106"/>
      <c r="S483" s="106"/>
      <c r="T483" s="106"/>
      <c r="U483" s="106"/>
      <c r="V483" s="86" t="s">
        <v>1914</v>
      </c>
      <c r="W483" s="106"/>
      <c r="X483" s="106"/>
      <c r="Y483" s="106"/>
      <c r="AZ483" s="79" t="s">
        <v>1915</v>
      </c>
      <c r="BA483" s="80" t="s">
        <v>1897</v>
      </c>
      <c r="BE483" s="79" t="s">
        <v>1271</v>
      </c>
      <c r="BF483" s="82" t="s">
        <v>700</v>
      </c>
    </row>
    <row r="484" spans="8:58">
      <c r="H484" s="106"/>
      <c r="I484" s="106"/>
      <c r="J484" s="106"/>
      <c r="K484" s="106"/>
      <c r="L484" s="106"/>
      <c r="M484" s="106"/>
      <c r="N484" s="106"/>
      <c r="O484" s="106"/>
      <c r="P484" s="106"/>
      <c r="Q484" s="106"/>
      <c r="R484" s="106"/>
      <c r="S484" s="106"/>
      <c r="T484" s="106"/>
      <c r="U484" s="106"/>
      <c r="V484" s="86" t="s">
        <v>1916</v>
      </c>
      <c r="W484" s="106"/>
      <c r="X484" s="106"/>
      <c r="Y484" s="106"/>
      <c r="AZ484" s="79" t="s">
        <v>1917</v>
      </c>
      <c r="BA484" s="80" t="s">
        <v>1897</v>
      </c>
      <c r="BE484" s="79" t="s">
        <v>1668</v>
      </c>
      <c r="BF484" s="82" t="s">
        <v>386</v>
      </c>
    </row>
    <row r="485" spans="8:58">
      <c r="H485" s="106"/>
      <c r="I485" s="106"/>
      <c r="J485" s="106"/>
      <c r="K485" s="106"/>
      <c r="L485" s="106"/>
      <c r="M485" s="106"/>
      <c r="N485" s="106"/>
      <c r="O485" s="106"/>
      <c r="P485" s="106"/>
      <c r="Q485" s="106"/>
      <c r="R485" s="106"/>
      <c r="S485" s="106"/>
      <c r="T485" s="106"/>
      <c r="U485" s="106"/>
      <c r="V485" s="86" t="s">
        <v>1918</v>
      </c>
      <c r="W485" s="106"/>
      <c r="X485" s="106"/>
      <c r="Y485" s="106"/>
      <c r="AZ485" s="79" t="s">
        <v>1919</v>
      </c>
      <c r="BA485" s="80" t="s">
        <v>1897</v>
      </c>
      <c r="BE485" s="79" t="s">
        <v>1669</v>
      </c>
      <c r="BF485" s="82" t="s">
        <v>386</v>
      </c>
    </row>
    <row r="486" spans="8:58">
      <c r="H486" s="106"/>
      <c r="I486" s="106"/>
      <c r="J486" s="106"/>
      <c r="K486" s="106"/>
      <c r="L486" s="106"/>
      <c r="M486" s="106"/>
      <c r="N486" s="106"/>
      <c r="O486" s="106"/>
      <c r="P486" s="106"/>
      <c r="Q486" s="106"/>
      <c r="R486" s="106"/>
      <c r="S486" s="106"/>
      <c r="T486" s="106"/>
      <c r="U486" s="106"/>
      <c r="V486" s="86" t="s">
        <v>1920</v>
      </c>
      <c r="W486" s="106"/>
      <c r="X486" s="106"/>
      <c r="Y486" s="106"/>
      <c r="AZ486" s="79" t="s">
        <v>1597</v>
      </c>
      <c r="BA486" s="80" t="s">
        <v>1921</v>
      </c>
      <c r="BE486" s="79" t="s">
        <v>1289</v>
      </c>
      <c r="BF486" s="82" t="s">
        <v>386</v>
      </c>
    </row>
    <row r="487" spans="8:58">
      <c r="H487" s="106"/>
      <c r="I487" s="106"/>
      <c r="J487" s="106"/>
      <c r="K487" s="106"/>
      <c r="L487" s="106"/>
      <c r="M487" s="106"/>
      <c r="N487" s="106"/>
      <c r="O487" s="106"/>
      <c r="P487" s="106"/>
      <c r="Q487" s="106"/>
      <c r="R487" s="106"/>
      <c r="S487" s="106"/>
      <c r="T487" s="106"/>
      <c r="U487" s="106"/>
      <c r="V487" s="86" t="s">
        <v>1922</v>
      </c>
      <c r="W487" s="106"/>
      <c r="X487" s="106"/>
      <c r="Y487" s="106"/>
      <c r="AZ487" s="79" t="s">
        <v>1691</v>
      </c>
      <c r="BA487" s="80" t="s">
        <v>1921</v>
      </c>
      <c r="BE487" s="79" t="s">
        <v>971</v>
      </c>
      <c r="BF487" s="82" t="s">
        <v>274</v>
      </c>
    </row>
    <row r="488" spans="8:58">
      <c r="H488" s="106"/>
      <c r="I488" s="106"/>
      <c r="J488" s="106"/>
      <c r="K488" s="106"/>
      <c r="L488" s="106"/>
      <c r="M488" s="106"/>
      <c r="N488" s="106"/>
      <c r="O488" s="106"/>
      <c r="P488" s="106"/>
      <c r="Q488" s="106"/>
      <c r="R488" s="106"/>
      <c r="S488" s="106"/>
      <c r="T488" s="106"/>
      <c r="U488" s="106"/>
      <c r="V488" s="86" t="s">
        <v>1923</v>
      </c>
      <c r="W488" s="106"/>
      <c r="X488" s="106"/>
      <c r="Y488" s="106"/>
      <c r="AZ488" s="79" t="s">
        <v>1692</v>
      </c>
      <c r="BA488" s="80" t="s">
        <v>1921</v>
      </c>
      <c r="BE488" s="79" t="s">
        <v>533</v>
      </c>
      <c r="BF488" s="82" t="s">
        <v>274</v>
      </c>
    </row>
    <row r="489" spans="8:58">
      <c r="H489" s="106"/>
      <c r="I489" s="106"/>
      <c r="J489" s="106"/>
      <c r="K489" s="106"/>
      <c r="L489" s="106"/>
      <c r="M489" s="106"/>
      <c r="N489" s="106"/>
      <c r="O489" s="106"/>
      <c r="P489" s="106"/>
      <c r="Q489" s="106"/>
      <c r="R489" s="106"/>
      <c r="S489" s="106"/>
      <c r="T489" s="106"/>
      <c r="U489" s="106"/>
      <c r="V489" s="86" t="s">
        <v>1869</v>
      </c>
      <c r="W489" s="106"/>
      <c r="X489" s="106"/>
      <c r="Y489" s="106"/>
      <c r="AZ489" s="126" t="s">
        <v>821</v>
      </c>
      <c r="BA489" s="82" t="s">
        <v>1924</v>
      </c>
      <c r="BE489" s="126" t="s">
        <v>1671</v>
      </c>
      <c r="BF489" s="82" t="s">
        <v>386</v>
      </c>
    </row>
    <row r="490" spans="8:58">
      <c r="H490" s="106"/>
      <c r="I490" s="106"/>
      <c r="J490" s="106"/>
      <c r="K490" s="106"/>
      <c r="L490" s="106"/>
      <c r="M490" s="106"/>
      <c r="N490" s="106"/>
      <c r="O490" s="106"/>
      <c r="P490" s="106"/>
      <c r="Q490" s="106"/>
      <c r="R490" s="106"/>
      <c r="S490" s="106"/>
      <c r="T490" s="106"/>
      <c r="U490" s="106"/>
      <c r="V490" s="86" t="s">
        <v>1871</v>
      </c>
      <c r="W490" s="106"/>
      <c r="X490" s="106"/>
      <c r="Y490" s="106"/>
      <c r="AZ490" s="79" t="s">
        <v>930</v>
      </c>
      <c r="BA490" s="80" t="s">
        <v>1924</v>
      </c>
      <c r="BE490" s="79" t="s">
        <v>1672</v>
      </c>
      <c r="BF490" s="82" t="s">
        <v>386</v>
      </c>
    </row>
    <row r="491" spans="8:58">
      <c r="H491" s="106"/>
      <c r="I491" s="106"/>
      <c r="J491" s="106"/>
      <c r="K491" s="106"/>
      <c r="L491" s="106"/>
      <c r="M491" s="106"/>
      <c r="N491" s="106"/>
      <c r="O491" s="106"/>
      <c r="P491" s="106"/>
      <c r="Q491" s="106"/>
      <c r="R491" s="106"/>
      <c r="S491" s="106"/>
      <c r="T491" s="106"/>
      <c r="U491" s="106"/>
      <c r="V491" s="86" t="s">
        <v>1925</v>
      </c>
      <c r="W491" s="106"/>
      <c r="X491" s="106"/>
      <c r="Y491" s="106"/>
      <c r="AZ491" s="79" t="s">
        <v>1172</v>
      </c>
      <c r="BA491" s="80" t="s">
        <v>1924</v>
      </c>
      <c r="BE491" s="79" t="s">
        <v>1117</v>
      </c>
      <c r="BF491" s="82" t="s">
        <v>386</v>
      </c>
    </row>
    <row r="492" spans="8:58">
      <c r="H492" s="106"/>
      <c r="I492" s="106"/>
      <c r="J492" s="106"/>
      <c r="K492" s="106"/>
      <c r="L492" s="106"/>
      <c r="M492" s="106"/>
      <c r="N492" s="106"/>
      <c r="O492" s="106"/>
      <c r="P492" s="106"/>
      <c r="Q492" s="106"/>
      <c r="R492" s="106"/>
      <c r="S492" s="106"/>
      <c r="T492" s="106"/>
      <c r="U492" s="106"/>
      <c r="V492" s="86" t="s">
        <v>1926</v>
      </c>
      <c r="W492" s="106"/>
      <c r="X492" s="106"/>
      <c r="Y492" s="106"/>
      <c r="AZ492" s="79" t="s">
        <v>1281</v>
      </c>
      <c r="BA492" s="80" t="s">
        <v>1924</v>
      </c>
      <c r="BE492" s="79" t="s">
        <v>1293</v>
      </c>
      <c r="BF492" s="82" t="s">
        <v>386</v>
      </c>
    </row>
    <row r="493" spans="8:58">
      <c r="H493" s="106"/>
      <c r="I493" s="106"/>
      <c r="J493" s="106"/>
      <c r="K493" s="106"/>
      <c r="L493" s="106"/>
      <c r="M493" s="106"/>
      <c r="N493" s="106"/>
      <c r="O493" s="106"/>
      <c r="P493" s="106"/>
      <c r="Q493" s="106"/>
      <c r="R493" s="106"/>
      <c r="S493" s="106"/>
      <c r="T493" s="106"/>
      <c r="U493" s="106"/>
      <c r="V493" s="86" t="s">
        <v>1927</v>
      </c>
      <c r="W493" s="106"/>
      <c r="X493" s="106"/>
      <c r="Y493" s="106"/>
      <c r="AZ493" s="79" t="s">
        <v>1285</v>
      </c>
      <c r="BA493" s="80" t="s">
        <v>1924</v>
      </c>
      <c r="BE493" s="79" t="s">
        <v>1298</v>
      </c>
      <c r="BF493" s="82" t="s">
        <v>386</v>
      </c>
    </row>
    <row r="494" spans="8:58">
      <c r="H494" s="106"/>
      <c r="I494" s="106"/>
      <c r="J494" s="106"/>
      <c r="K494" s="106"/>
      <c r="L494" s="106"/>
      <c r="M494" s="106"/>
      <c r="N494" s="106"/>
      <c r="O494" s="106"/>
      <c r="P494" s="106"/>
      <c r="Q494" s="106"/>
      <c r="R494" s="106"/>
      <c r="S494" s="106"/>
      <c r="T494" s="106"/>
      <c r="U494" s="106"/>
      <c r="V494" s="86" t="s">
        <v>1873</v>
      </c>
      <c r="W494" s="106"/>
      <c r="X494" s="106"/>
      <c r="Y494" s="106"/>
      <c r="AZ494" s="79" t="s">
        <v>1337</v>
      </c>
      <c r="BA494" s="80" t="s">
        <v>1924</v>
      </c>
      <c r="BE494" s="79" t="s">
        <v>692</v>
      </c>
      <c r="BF494" s="82" t="s">
        <v>386</v>
      </c>
    </row>
    <row r="495" spans="8:58">
      <c r="H495" s="106"/>
      <c r="I495" s="106"/>
      <c r="J495" s="106"/>
      <c r="K495" s="106"/>
      <c r="L495" s="106"/>
      <c r="M495" s="106"/>
      <c r="N495" s="106"/>
      <c r="O495" s="106"/>
      <c r="P495" s="106"/>
      <c r="Q495" s="106"/>
      <c r="R495" s="106"/>
      <c r="S495" s="106"/>
      <c r="T495" s="106"/>
      <c r="U495" s="106"/>
      <c r="V495" s="86" t="s">
        <v>1928</v>
      </c>
      <c r="W495" s="106"/>
      <c r="X495" s="106"/>
      <c r="Y495" s="106"/>
      <c r="AZ495" s="79" t="s">
        <v>1384</v>
      </c>
      <c r="BA495" s="80" t="s">
        <v>1924</v>
      </c>
      <c r="BE495" s="79" t="s">
        <v>1124</v>
      </c>
      <c r="BF495" s="82" t="s">
        <v>386</v>
      </c>
    </row>
    <row r="496" spans="8:58">
      <c r="H496" s="106"/>
      <c r="I496" s="106"/>
      <c r="J496" s="106"/>
      <c r="K496" s="106"/>
      <c r="L496" s="106"/>
      <c r="M496" s="106"/>
      <c r="N496" s="106"/>
      <c r="O496" s="106"/>
      <c r="P496" s="106"/>
      <c r="Q496" s="106"/>
      <c r="R496" s="106"/>
      <c r="S496" s="106"/>
      <c r="T496" s="106"/>
      <c r="U496" s="106"/>
      <c r="V496" s="86" t="s">
        <v>1875</v>
      </c>
      <c r="W496" s="106"/>
      <c r="X496" s="106"/>
      <c r="Y496" s="106"/>
      <c r="AZ496" s="79" t="s">
        <v>1405</v>
      </c>
      <c r="BA496" s="80" t="s">
        <v>1924</v>
      </c>
      <c r="BE496" s="79" t="s">
        <v>1131</v>
      </c>
      <c r="BF496" s="82" t="s">
        <v>386</v>
      </c>
    </row>
    <row r="497" spans="8:58">
      <c r="H497" s="106"/>
      <c r="I497" s="106"/>
      <c r="J497" s="106"/>
      <c r="K497" s="106"/>
      <c r="L497" s="106"/>
      <c r="M497" s="106"/>
      <c r="N497" s="106"/>
      <c r="O497" s="106"/>
      <c r="P497" s="106"/>
      <c r="Q497" s="106"/>
      <c r="R497" s="106"/>
      <c r="S497" s="106"/>
      <c r="T497" s="106"/>
      <c r="U497" s="106"/>
      <c r="V497" s="86" t="s">
        <v>1929</v>
      </c>
      <c r="W497" s="106"/>
      <c r="X497" s="106"/>
      <c r="Y497" s="106"/>
      <c r="AZ497" s="79" t="s">
        <v>1410</v>
      </c>
      <c r="BA497" s="80" t="s">
        <v>1924</v>
      </c>
      <c r="BE497" s="79" t="s">
        <v>592</v>
      </c>
      <c r="BF497" s="82" t="s">
        <v>386</v>
      </c>
    </row>
    <row r="498" spans="8:58">
      <c r="H498" s="106"/>
      <c r="I498" s="106"/>
      <c r="J498" s="106"/>
      <c r="K498" s="106"/>
      <c r="L498" s="106"/>
      <c r="M498" s="106"/>
      <c r="N498" s="106"/>
      <c r="O498" s="106"/>
      <c r="P498" s="106"/>
      <c r="Q498" s="106"/>
      <c r="R498" s="106"/>
      <c r="S498" s="106"/>
      <c r="T498" s="106"/>
      <c r="U498" s="106"/>
      <c r="V498" s="86" t="s">
        <v>631</v>
      </c>
      <c r="W498" s="106"/>
      <c r="X498" s="106"/>
      <c r="Y498" s="106"/>
      <c r="AZ498" s="79" t="s">
        <v>1443</v>
      </c>
      <c r="BA498" s="80" t="s">
        <v>1924</v>
      </c>
      <c r="BE498" s="79" t="s">
        <v>475</v>
      </c>
      <c r="BF498" s="82" t="s">
        <v>386</v>
      </c>
    </row>
    <row r="499" spans="8:58">
      <c r="H499" s="106"/>
      <c r="I499" s="106"/>
      <c r="J499" s="106"/>
      <c r="K499" s="106"/>
      <c r="L499" s="106"/>
      <c r="M499" s="106"/>
      <c r="N499" s="106"/>
      <c r="O499" s="106"/>
      <c r="P499" s="106"/>
      <c r="Q499" s="106"/>
      <c r="R499" s="106"/>
      <c r="S499" s="106"/>
      <c r="T499" s="106"/>
      <c r="U499" s="106"/>
      <c r="V499" s="86" t="s">
        <v>1930</v>
      </c>
      <c r="W499" s="106"/>
      <c r="X499" s="106"/>
      <c r="Y499" s="106"/>
      <c r="AZ499" s="79" t="s">
        <v>1501</v>
      </c>
      <c r="BA499" s="80" t="s">
        <v>1924</v>
      </c>
      <c r="BE499" s="79" t="s">
        <v>943</v>
      </c>
      <c r="BF499" s="82" t="s">
        <v>274</v>
      </c>
    </row>
    <row r="500" spans="8:58">
      <c r="H500" s="106"/>
      <c r="I500" s="106"/>
      <c r="J500" s="106"/>
      <c r="K500" s="106"/>
      <c r="L500" s="106"/>
      <c r="M500" s="106"/>
      <c r="N500" s="106"/>
      <c r="O500" s="106"/>
      <c r="P500" s="106"/>
      <c r="Q500" s="106"/>
      <c r="R500" s="106"/>
      <c r="S500" s="106"/>
      <c r="T500" s="106"/>
      <c r="U500" s="106"/>
      <c r="V500" s="86" t="s">
        <v>1931</v>
      </c>
      <c r="W500" s="106"/>
      <c r="X500" s="106"/>
      <c r="Y500" s="106"/>
      <c r="AZ500" s="79" t="s">
        <v>1545</v>
      </c>
      <c r="BA500" s="80" t="s">
        <v>1924</v>
      </c>
      <c r="BE500" s="79" t="s">
        <v>950</v>
      </c>
      <c r="BF500" s="82" t="s">
        <v>274</v>
      </c>
    </row>
    <row r="501" spans="8:58">
      <c r="H501" s="106"/>
      <c r="I501" s="106"/>
      <c r="J501" s="106"/>
      <c r="K501" s="106"/>
      <c r="L501" s="106"/>
      <c r="M501" s="106"/>
      <c r="N501" s="106"/>
      <c r="O501" s="106"/>
      <c r="P501" s="106"/>
      <c r="Q501" s="106"/>
      <c r="R501" s="106"/>
      <c r="S501" s="106"/>
      <c r="T501" s="106"/>
      <c r="U501" s="106"/>
      <c r="V501" s="86" t="s">
        <v>1932</v>
      </c>
      <c r="W501" s="106"/>
      <c r="X501" s="106"/>
      <c r="Y501" s="106"/>
      <c r="AZ501" s="79" t="s">
        <v>1585</v>
      </c>
      <c r="BA501" s="80" t="s">
        <v>1924</v>
      </c>
      <c r="BE501" s="79" t="s">
        <v>498</v>
      </c>
      <c r="BF501" s="82" t="s">
        <v>386</v>
      </c>
    </row>
    <row r="502" spans="8:58">
      <c r="H502" s="106"/>
      <c r="I502" s="106"/>
      <c r="J502" s="106"/>
      <c r="K502" s="106"/>
      <c r="L502" s="106"/>
      <c r="M502" s="106"/>
      <c r="N502" s="106"/>
      <c r="O502" s="106"/>
      <c r="P502" s="106"/>
      <c r="Q502" s="106"/>
      <c r="R502" s="106"/>
      <c r="S502" s="106"/>
      <c r="T502" s="106"/>
      <c r="U502" s="106"/>
      <c r="V502" s="86" t="s">
        <v>1933</v>
      </c>
      <c r="W502" s="106"/>
      <c r="X502" s="106"/>
      <c r="Y502" s="106"/>
      <c r="AZ502" s="79" t="s">
        <v>1587</v>
      </c>
      <c r="BA502" s="80" t="s">
        <v>1924</v>
      </c>
      <c r="BE502" s="79" t="s">
        <v>1673</v>
      </c>
      <c r="BF502" s="82" t="s">
        <v>386</v>
      </c>
    </row>
    <row r="503" spans="8:58">
      <c r="H503" s="106"/>
      <c r="I503" s="106"/>
      <c r="J503" s="106"/>
      <c r="K503" s="106"/>
      <c r="L503" s="106"/>
      <c r="M503" s="106"/>
      <c r="N503" s="106"/>
      <c r="O503" s="106"/>
      <c r="P503" s="106"/>
      <c r="Q503" s="106"/>
      <c r="R503" s="106"/>
      <c r="S503" s="106"/>
      <c r="T503" s="106"/>
      <c r="U503" s="106"/>
      <c r="V503" s="86" t="s">
        <v>1934</v>
      </c>
      <c r="W503" s="106"/>
      <c r="X503" s="106"/>
      <c r="Y503" s="106"/>
      <c r="AZ503" s="79" t="s">
        <v>1598</v>
      </c>
      <c r="BA503" s="80" t="s">
        <v>1924</v>
      </c>
      <c r="BE503" s="79" t="s">
        <v>1674</v>
      </c>
      <c r="BF503" s="82" t="s">
        <v>386</v>
      </c>
    </row>
    <row r="504" spans="8:58">
      <c r="H504" s="106"/>
      <c r="I504" s="106"/>
      <c r="J504" s="106"/>
      <c r="K504" s="106"/>
      <c r="L504" s="106"/>
      <c r="M504" s="106"/>
      <c r="N504" s="106"/>
      <c r="O504" s="106"/>
      <c r="P504" s="106"/>
      <c r="Q504" s="106"/>
      <c r="R504" s="106"/>
      <c r="S504" s="106"/>
      <c r="T504" s="106"/>
      <c r="U504" s="106"/>
      <c r="V504" s="86" t="s">
        <v>1935</v>
      </c>
      <c r="W504" s="106"/>
      <c r="X504" s="106"/>
      <c r="Y504" s="106"/>
      <c r="AZ504" s="79" t="s">
        <v>1635</v>
      </c>
      <c r="BA504" s="80" t="s">
        <v>1924</v>
      </c>
      <c r="BE504" s="79" t="s">
        <v>1040</v>
      </c>
      <c r="BF504" s="82" t="s">
        <v>386</v>
      </c>
    </row>
    <row r="505" spans="8:58">
      <c r="H505" s="106"/>
      <c r="I505" s="106"/>
      <c r="J505" s="106"/>
      <c r="K505" s="106"/>
      <c r="L505" s="106"/>
      <c r="M505" s="106"/>
      <c r="N505" s="106"/>
      <c r="O505" s="106"/>
      <c r="P505" s="106"/>
      <c r="Q505" s="106"/>
      <c r="R505" s="106"/>
      <c r="S505" s="106"/>
      <c r="T505" s="106"/>
      <c r="U505" s="106"/>
      <c r="V505" s="86" t="s">
        <v>1936</v>
      </c>
      <c r="W505" s="106"/>
      <c r="X505" s="106"/>
      <c r="Y505" s="106"/>
      <c r="AZ505" s="79" t="s">
        <v>892</v>
      </c>
      <c r="BA505" s="80" t="s">
        <v>1321</v>
      </c>
      <c r="BE505" s="79" t="s">
        <v>1675</v>
      </c>
      <c r="BF505" s="82" t="s">
        <v>386</v>
      </c>
    </row>
    <row r="506" spans="8:58">
      <c r="H506" s="106"/>
      <c r="I506" s="106"/>
      <c r="J506" s="106"/>
      <c r="K506" s="106"/>
      <c r="L506" s="106"/>
      <c r="M506" s="106"/>
      <c r="N506" s="106"/>
      <c r="O506" s="106"/>
      <c r="P506" s="106"/>
      <c r="Q506" s="106"/>
      <c r="R506" s="106"/>
      <c r="S506" s="106"/>
      <c r="T506" s="106"/>
      <c r="U506" s="106"/>
      <c r="V506" s="86" t="s">
        <v>1937</v>
      </c>
      <c r="W506" s="106"/>
      <c r="X506" s="106"/>
      <c r="Y506" s="106"/>
      <c r="AZ506" s="79" t="s">
        <v>897</v>
      </c>
      <c r="BA506" s="80" t="s">
        <v>1321</v>
      </c>
      <c r="BE506" s="79" t="s">
        <v>1275</v>
      </c>
      <c r="BF506" s="82" t="s">
        <v>700</v>
      </c>
    </row>
    <row r="507" spans="8:58">
      <c r="H507" s="106"/>
      <c r="I507" s="106"/>
      <c r="J507" s="106"/>
      <c r="K507" s="106"/>
      <c r="L507" s="106"/>
      <c r="M507" s="106"/>
      <c r="N507" s="106"/>
      <c r="O507" s="106"/>
      <c r="P507" s="106"/>
      <c r="Q507" s="106"/>
      <c r="R507" s="106"/>
      <c r="S507" s="106"/>
      <c r="T507" s="106"/>
      <c r="U507" s="106"/>
      <c r="V507" s="86" t="s">
        <v>1938</v>
      </c>
      <c r="W507" s="106"/>
      <c r="X507" s="106"/>
      <c r="Y507" s="106"/>
      <c r="AZ507" s="79" t="s">
        <v>914</v>
      </c>
      <c r="BA507" s="80" t="s">
        <v>1321</v>
      </c>
      <c r="BE507" s="79" t="s">
        <v>1279</v>
      </c>
      <c r="BF507" s="82" t="s">
        <v>700</v>
      </c>
    </row>
    <row r="508" spans="8:58">
      <c r="H508" s="106"/>
      <c r="I508" s="106"/>
      <c r="J508" s="106"/>
      <c r="K508" s="106"/>
      <c r="L508" s="106"/>
      <c r="M508" s="106"/>
      <c r="N508" s="106"/>
      <c r="O508" s="106"/>
      <c r="P508" s="106"/>
      <c r="Q508" s="106"/>
      <c r="R508" s="106"/>
      <c r="S508" s="106"/>
      <c r="T508" s="106"/>
      <c r="U508" s="106"/>
      <c r="V508" s="86" t="s">
        <v>1913</v>
      </c>
      <c r="W508" s="106"/>
      <c r="X508" s="106"/>
      <c r="Y508" s="106"/>
      <c r="AZ508" s="79" t="s">
        <v>922</v>
      </c>
      <c r="BA508" s="80" t="s">
        <v>1321</v>
      </c>
      <c r="BE508" s="79" t="s">
        <v>1676</v>
      </c>
      <c r="BF508" s="82" t="s">
        <v>386</v>
      </c>
    </row>
    <row r="509" spans="8:58">
      <c r="H509" s="106"/>
      <c r="I509" s="106"/>
      <c r="J509" s="106"/>
      <c r="K509" s="106"/>
      <c r="L509" s="106"/>
      <c r="M509" s="106"/>
      <c r="N509" s="106"/>
      <c r="O509" s="106"/>
      <c r="P509" s="106"/>
      <c r="Q509" s="106"/>
      <c r="R509" s="106"/>
      <c r="S509" s="106"/>
      <c r="T509" s="106"/>
      <c r="U509" s="106"/>
      <c r="V509" s="86" t="s">
        <v>1939</v>
      </c>
      <c r="W509" s="106"/>
      <c r="X509" s="106"/>
      <c r="Y509" s="106"/>
      <c r="AZ509" s="79" t="s">
        <v>942</v>
      </c>
      <c r="BA509" s="80" t="s">
        <v>1321</v>
      </c>
      <c r="BE509" s="79" t="s">
        <v>1677</v>
      </c>
      <c r="BF509" s="82" t="s">
        <v>386</v>
      </c>
    </row>
    <row r="510" spans="8:58">
      <c r="H510" s="106"/>
      <c r="I510" s="106"/>
      <c r="J510" s="106"/>
      <c r="K510" s="106"/>
      <c r="L510" s="106"/>
      <c r="M510" s="106"/>
      <c r="N510" s="106"/>
      <c r="O510" s="106"/>
      <c r="P510" s="106"/>
      <c r="Q510" s="106"/>
      <c r="R510" s="106"/>
      <c r="S510" s="106"/>
      <c r="T510" s="106"/>
      <c r="U510" s="106"/>
      <c r="V510" s="86" t="s">
        <v>1877</v>
      </c>
      <c r="W510" s="106"/>
      <c r="X510" s="106"/>
      <c r="Y510" s="106"/>
      <c r="AZ510" s="79" t="s">
        <v>964</v>
      </c>
      <c r="BA510" s="80" t="s">
        <v>1321</v>
      </c>
      <c r="BE510" s="79" t="s">
        <v>1678</v>
      </c>
      <c r="BF510" s="82" t="s">
        <v>386</v>
      </c>
    </row>
    <row r="511" spans="8:58">
      <c r="H511" s="106"/>
      <c r="I511" s="106"/>
      <c r="J511" s="106"/>
      <c r="K511" s="106"/>
      <c r="L511" s="106"/>
      <c r="M511" s="106"/>
      <c r="N511" s="106"/>
      <c r="O511" s="106"/>
      <c r="P511" s="106"/>
      <c r="Q511" s="106"/>
      <c r="R511" s="106"/>
      <c r="S511" s="106"/>
      <c r="T511" s="106"/>
      <c r="U511" s="106"/>
      <c r="V511" s="86" t="s">
        <v>1879</v>
      </c>
      <c r="W511" s="106"/>
      <c r="X511" s="106"/>
      <c r="Y511" s="106"/>
      <c r="AZ511" s="79" t="s">
        <v>970</v>
      </c>
      <c r="BA511" s="80" t="s">
        <v>1321</v>
      </c>
      <c r="BE511" s="79" t="s">
        <v>1679</v>
      </c>
      <c r="BF511" s="82" t="s">
        <v>386</v>
      </c>
    </row>
    <row r="512" spans="8:58">
      <c r="H512" s="106"/>
      <c r="I512" s="106"/>
      <c r="J512" s="106"/>
      <c r="K512" s="106"/>
      <c r="L512" s="106"/>
      <c r="M512" s="106"/>
      <c r="N512" s="106"/>
      <c r="O512" s="106"/>
      <c r="P512" s="106"/>
      <c r="Q512" s="106"/>
      <c r="R512" s="106"/>
      <c r="S512" s="106"/>
      <c r="T512" s="106"/>
      <c r="U512" s="106"/>
      <c r="V512" s="86" t="s">
        <v>1940</v>
      </c>
      <c r="W512" s="106"/>
      <c r="X512" s="106"/>
      <c r="Y512" s="106"/>
      <c r="AZ512" s="79" t="s">
        <v>977</v>
      </c>
      <c r="BA512" s="80" t="s">
        <v>1321</v>
      </c>
      <c r="BE512" s="79" t="s">
        <v>1680</v>
      </c>
      <c r="BF512" s="82" t="s">
        <v>386</v>
      </c>
    </row>
    <row r="513" spans="8:58">
      <c r="H513" s="106"/>
      <c r="I513" s="106"/>
      <c r="J513" s="106"/>
      <c r="K513" s="106"/>
      <c r="L513" s="106"/>
      <c r="M513" s="106"/>
      <c r="N513" s="106"/>
      <c r="O513" s="106"/>
      <c r="P513" s="106"/>
      <c r="Q513" s="106"/>
      <c r="R513" s="106"/>
      <c r="S513" s="106"/>
      <c r="T513" s="106"/>
      <c r="U513" s="106"/>
      <c r="V513" s="86" t="s">
        <v>1941</v>
      </c>
      <c r="W513" s="106"/>
      <c r="X513" s="106"/>
      <c r="Y513" s="106"/>
      <c r="AZ513" s="79" t="s">
        <v>1081</v>
      </c>
      <c r="BA513" s="80" t="s">
        <v>1321</v>
      </c>
      <c r="BE513" s="79" t="s">
        <v>1681</v>
      </c>
      <c r="BF513" s="82" t="s">
        <v>386</v>
      </c>
    </row>
    <row r="514" spans="8:58">
      <c r="H514" s="106"/>
      <c r="I514" s="106"/>
      <c r="J514" s="106"/>
      <c r="K514" s="106"/>
      <c r="L514" s="106"/>
      <c r="M514" s="106"/>
      <c r="N514" s="106"/>
      <c r="O514" s="106"/>
      <c r="P514" s="106"/>
      <c r="Q514" s="106"/>
      <c r="R514" s="106"/>
      <c r="S514" s="106"/>
      <c r="T514" s="106"/>
      <c r="U514" s="106"/>
      <c r="V514" s="86" t="s">
        <v>1942</v>
      </c>
      <c r="W514" s="106"/>
      <c r="X514" s="106"/>
      <c r="Y514" s="106"/>
      <c r="AZ514" s="79" t="s">
        <v>1104</v>
      </c>
      <c r="BA514" s="80" t="s">
        <v>1321</v>
      </c>
      <c r="BE514" s="79" t="s">
        <v>1682</v>
      </c>
      <c r="BF514" s="82" t="s">
        <v>386</v>
      </c>
    </row>
    <row r="515" spans="8:58">
      <c r="H515" s="106"/>
      <c r="I515" s="106"/>
      <c r="J515" s="106"/>
      <c r="K515" s="106"/>
      <c r="L515" s="106"/>
      <c r="M515" s="106"/>
      <c r="N515" s="106"/>
      <c r="O515" s="106"/>
      <c r="P515" s="106"/>
      <c r="Q515" s="106"/>
      <c r="R515" s="106"/>
      <c r="S515" s="106"/>
      <c r="T515" s="106"/>
      <c r="U515" s="106"/>
      <c r="V515" s="86" t="s">
        <v>1943</v>
      </c>
      <c r="W515" s="106"/>
      <c r="X515" s="106"/>
      <c r="Y515" s="106"/>
      <c r="AZ515" s="79" t="s">
        <v>1141</v>
      </c>
      <c r="BA515" s="80" t="s">
        <v>1321</v>
      </c>
      <c r="BE515" s="79" t="s">
        <v>1283</v>
      </c>
      <c r="BF515" s="82" t="s">
        <v>700</v>
      </c>
    </row>
    <row r="516" spans="8:58">
      <c r="H516" s="106"/>
      <c r="I516" s="106"/>
      <c r="J516" s="106"/>
      <c r="K516" s="106"/>
      <c r="L516" s="106"/>
      <c r="M516" s="106"/>
      <c r="N516" s="106"/>
      <c r="O516" s="106"/>
      <c r="P516" s="106"/>
      <c r="Q516" s="106"/>
      <c r="R516" s="106"/>
      <c r="S516" s="106"/>
      <c r="T516" s="106"/>
      <c r="U516" s="106"/>
      <c r="V516" s="86" t="s">
        <v>1944</v>
      </c>
      <c r="W516" s="106"/>
      <c r="X516" s="106"/>
      <c r="Y516" s="106"/>
      <c r="AZ516" s="79" t="s">
        <v>1164</v>
      </c>
      <c r="BA516" s="80" t="s">
        <v>1321</v>
      </c>
      <c r="BE516" s="79" t="s">
        <v>1683</v>
      </c>
      <c r="BF516" s="82" t="s">
        <v>386</v>
      </c>
    </row>
    <row r="517" spans="8:58">
      <c r="H517" s="106"/>
      <c r="I517" s="106"/>
      <c r="J517" s="106"/>
      <c r="K517" s="106"/>
      <c r="L517" s="106"/>
      <c r="M517" s="106"/>
      <c r="N517" s="106"/>
      <c r="O517" s="106"/>
      <c r="P517" s="106"/>
      <c r="Q517" s="106"/>
      <c r="R517" s="106"/>
      <c r="S517" s="106"/>
      <c r="T517" s="106"/>
      <c r="U517" s="106"/>
      <c r="V517" s="86" t="s">
        <v>1881</v>
      </c>
      <c r="W517" s="106"/>
      <c r="X517" s="106"/>
      <c r="Y517" s="106"/>
      <c r="AZ517" s="79" t="s">
        <v>1202</v>
      </c>
      <c r="BA517" s="80" t="s">
        <v>1321</v>
      </c>
      <c r="BE517" s="79" t="s">
        <v>1302</v>
      </c>
      <c r="BF517" s="82" t="s">
        <v>386</v>
      </c>
    </row>
    <row r="518" spans="8:58">
      <c r="H518" s="106"/>
      <c r="I518" s="106"/>
      <c r="J518" s="106"/>
      <c r="K518" s="106"/>
      <c r="L518" s="106"/>
      <c r="M518" s="106"/>
      <c r="N518" s="106"/>
      <c r="O518" s="106"/>
      <c r="P518" s="106"/>
      <c r="Q518" s="106"/>
      <c r="R518" s="106"/>
      <c r="S518" s="106"/>
      <c r="T518" s="106"/>
      <c r="U518" s="106"/>
      <c r="V518" s="86" t="s">
        <v>1883</v>
      </c>
      <c r="W518" s="106"/>
      <c r="X518" s="106"/>
      <c r="Y518" s="106"/>
      <c r="AZ518" s="79" t="s">
        <v>1209</v>
      </c>
      <c r="BA518" s="80" t="s">
        <v>1321</v>
      </c>
      <c r="BE518" s="79" t="s">
        <v>425</v>
      </c>
      <c r="BF518" s="82" t="s">
        <v>700</v>
      </c>
    </row>
    <row r="519" spans="8:58">
      <c r="H519" s="106"/>
      <c r="I519" s="106"/>
      <c r="J519" s="106"/>
      <c r="K519" s="106"/>
      <c r="L519" s="106"/>
      <c r="M519" s="106"/>
      <c r="N519" s="106"/>
      <c r="O519" s="106"/>
      <c r="P519" s="106"/>
      <c r="Q519" s="106"/>
      <c r="R519" s="106"/>
      <c r="S519" s="106"/>
      <c r="T519" s="106"/>
      <c r="U519" s="106"/>
      <c r="V519" s="86" t="s">
        <v>1945</v>
      </c>
      <c r="W519" s="106"/>
      <c r="X519" s="106"/>
      <c r="Y519" s="106"/>
      <c r="AZ519" s="79" t="s">
        <v>903</v>
      </c>
      <c r="BA519" s="80" t="s">
        <v>1381</v>
      </c>
      <c r="BE519" s="79" t="s">
        <v>1306</v>
      </c>
      <c r="BF519" s="82" t="s">
        <v>386</v>
      </c>
    </row>
    <row r="520" spans="8:58">
      <c r="H520" s="106"/>
      <c r="I520" s="106"/>
      <c r="J520" s="106"/>
      <c r="K520" s="106"/>
      <c r="L520" s="106"/>
      <c r="M520" s="106"/>
      <c r="N520" s="106"/>
      <c r="O520" s="106"/>
      <c r="P520" s="106"/>
      <c r="Q520" s="106"/>
      <c r="R520" s="106"/>
      <c r="S520" s="106"/>
      <c r="T520" s="106"/>
      <c r="U520" s="106"/>
      <c r="V520" s="86" t="s">
        <v>1946</v>
      </c>
      <c r="W520" s="106"/>
      <c r="X520" s="106"/>
      <c r="Y520" s="106"/>
      <c r="AZ520" s="79" t="s">
        <v>928</v>
      </c>
      <c r="BA520" s="80" t="s">
        <v>1381</v>
      </c>
      <c r="BE520" s="79" t="s">
        <v>521</v>
      </c>
      <c r="BF520" s="82" t="s">
        <v>386</v>
      </c>
    </row>
    <row r="521" spans="8:58">
      <c r="H521" s="106"/>
      <c r="I521" s="106"/>
      <c r="J521" s="106"/>
      <c r="K521" s="106"/>
      <c r="L521" s="106"/>
      <c r="M521" s="106"/>
      <c r="N521" s="106"/>
      <c r="O521" s="106"/>
      <c r="P521" s="106"/>
      <c r="Q521" s="106"/>
      <c r="R521" s="106"/>
      <c r="S521" s="106"/>
      <c r="T521" s="106"/>
      <c r="U521" s="106"/>
      <c r="V521" s="86" t="s">
        <v>1885</v>
      </c>
      <c r="W521" s="106"/>
      <c r="X521" s="106"/>
      <c r="Y521" s="106"/>
      <c r="AZ521" s="79" t="s">
        <v>949</v>
      </c>
      <c r="BA521" s="80" t="s">
        <v>1381</v>
      </c>
      <c r="BE521" s="79" t="s">
        <v>1684</v>
      </c>
      <c r="BF521" s="82" t="s">
        <v>386</v>
      </c>
    </row>
    <row r="522" spans="8:58">
      <c r="H522" s="106"/>
      <c r="I522" s="106"/>
      <c r="J522" s="106"/>
      <c r="K522" s="106"/>
      <c r="L522" s="106"/>
      <c r="M522" s="106"/>
      <c r="N522" s="106"/>
      <c r="O522" s="106"/>
      <c r="P522" s="106"/>
      <c r="Q522" s="106"/>
      <c r="R522" s="106"/>
      <c r="S522" s="106"/>
      <c r="T522" s="106"/>
      <c r="U522" s="106"/>
      <c r="V522" s="86" t="s">
        <v>1887</v>
      </c>
      <c r="W522" s="106"/>
      <c r="X522" s="106"/>
      <c r="Y522" s="106"/>
      <c r="AZ522" s="79" t="s">
        <v>991</v>
      </c>
      <c r="BA522" s="80" t="s">
        <v>1381</v>
      </c>
      <c r="BE522" s="79" t="s">
        <v>1685</v>
      </c>
      <c r="BF522" s="82" t="s">
        <v>386</v>
      </c>
    </row>
    <row r="523" spans="8:58">
      <c r="H523" s="106"/>
      <c r="I523" s="106"/>
      <c r="J523" s="106"/>
      <c r="K523" s="106"/>
      <c r="L523" s="106"/>
      <c r="M523" s="106"/>
      <c r="N523" s="106"/>
      <c r="O523" s="106"/>
      <c r="P523" s="106"/>
      <c r="Q523" s="106"/>
      <c r="R523" s="106"/>
      <c r="S523" s="106"/>
      <c r="T523" s="106"/>
      <c r="U523" s="106"/>
      <c r="V523" s="86" t="s">
        <v>1947</v>
      </c>
      <c r="W523" s="106"/>
      <c r="X523" s="106"/>
      <c r="Y523" s="106"/>
      <c r="AZ523" s="79" t="s">
        <v>999</v>
      </c>
      <c r="BA523" s="80" t="s">
        <v>1381</v>
      </c>
      <c r="BE523" s="79" t="s">
        <v>1311</v>
      </c>
      <c r="BF523" s="82" t="s">
        <v>386</v>
      </c>
    </row>
    <row r="524" spans="8:58">
      <c r="H524" s="106"/>
      <c r="I524" s="106"/>
      <c r="J524" s="106"/>
      <c r="K524" s="106"/>
      <c r="L524" s="106"/>
      <c r="M524" s="106"/>
      <c r="N524" s="106"/>
      <c r="O524" s="106"/>
      <c r="P524" s="106"/>
      <c r="Q524" s="106"/>
      <c r="R524" s="106"/>
      <c r="S524" s="106"/>
      <c r="T524" s="106"/>
      <c r="U524" s="106"/>
      <c r="V524" s="86" t="s">
        <v>1948</v>
      </c>
      <c r="W524" s="106"/>
      <c r="X524" s="106"/>
      <c r="Y524" s="106"/>
      <c r="AZ524" s="79" t="s">
        <v>1013</v>
      </c>
      <c r="BA524" s="80" t="s">
        <v>1381</v>
      </c>
      <c r="BE524" s="79" t="s">
        <v>1686</v>
      </c>
      <c r="BF524" s="82" t="s">
        <v>386</v>
      </c>
    </row>
    <row r="525" spans="8:58">
      <c r="H525" s="106"/>
      <c r="I525" s="106"/>
      <c r="J525" s="106"/>
      <c r="K525" s="106"/>
      <c r="L525" s="106"/>
      <c r="M525" s="106"/>
      <c r="N525" s="106"/>
      <c r="O525" s="106"/>
      <c r="P525" s="106"/>
      <c r="Q525" s="106"/>
      <c r="R525" s="106"/>
      <c r="S525" s="106"/>
      <c r="T525" s="106"/>
      <c r="U525" s="106"/>
      <c r="V525" s="86" t="s">
        <v>1949</v>
      </c>
      <c r="W525" s="106"/>
      <c r="X525" s="106"/>
      <c r="Y525" s="106"/>
      <c r="AZ525" s="79" t="s">
        <v>1043</v>
      </c>
      <c r="BA525" s="80" t="s">
        <v>1381</v>
      </c>
      <c r="BE525" s="79" t="s">
        <v>1287</v>
      </c>
      <c r="BF525" s="82" t="s">
        <v>386</v>
      </c>
    </row>
    <row r="526" spans="8:58">
      <c r="H526" s="106"/>
      <c r="I526" s="106"/>
      <c r="J526" s="106"/>
      <c r="K526" s="106"/>
      <c r="L526" s="106"/>
      <c r="M526" s="106"/>
      <c r="N526" s="106"/>
      <c r="O526" s="106"/>
      <c r="P526" s="106"/>
      <c r="Q526" s="106"/>
      <c r="R526" s="106"/>
      <c r="S526" s="106"/>
      <c r="T526" s="106"/>
      <c r="U526" s="106"/>
      <c r="V526" s="86" t="s">
        <v>1950</v>
      </c>
      <c r="W526" s="106"/>
      <c r="X526" s="106"/>
      <c r="Y526" s="106"/>
      <c r="AZ526" s="79" t="s">
        <v>1050</v>
      </c>
      <c r="BA526" s="80" t="s">
        <v>1381</v>
      </c>
      <c r="BE526" s="79" t="s">
        <v>1291</v>
      </c>
      <c r="BF526" s="82" t="s">
        <v>700</v>
      </c>
    </row>
    <row r="527" spans="8:58">
      <c r="H527" s="106"/>
      <c r="I527" s="106"/>
      <c r="J527" s="106"/>
      <c r="K527" s="106"/>
      <c r="L527" s="106"/>
      <c r="M527" s="106"/>
      <c r="N527" s="106"/>
      <c r="O527" s="106"/>
      <c r="P527" s="106"/>
      <c r="Q527" s="106"/>
      <c r="R527" s="106"/>
      <c r="S527" s="106"/>
      <c r="T527" s="106"/>
      <c r="U527" s="106"/>
      <c r="V527" s="86" t="s">
        <v>1951</v>
      </c>
      <c r="W527" s="106"/>
      <c r="X527" s="106"/>
      <c r="Y527" s="106"/>
      <c r="AZ527" s="79" t="s">
        <v>1057</v>
      </c>
      <c r="BA527" s="80" t="s">
        <v>1381</v>
      </c>
      <c r="BE527" s="79" t="s">
        <v>1296</v>
      </c>
      <c r="BF527" s="82" t="s">
        <v>386</v>
      </c>
    </row>
    <row r="528" spans="8:58">
      <c r="H528" s="106"/>
      <c r="I528" s="106"/>
      <c r="J528" s="106"/>
      <c r="K528" s="106"/>
      <c r="L528" s="106"/>
      <c r="M528" s="106"/>
      <c r="N528" s="106"/>
      <c r="O528" s="106"/>
      <c r="P528" s="106"/>
      <c r="Q528" s="106"/>
      <c r="R528" s="106"/>
      <c r="S528" s="106"/>
      <c r="T528" s="106"/>
      <c r="U528" s="106"/>
      <c r="V528" s="86" t="s">
        <v>1952</v>
      </c>
      <c r="W528" s="106"/>
      <c r="X528" s="106"/>
      <c r="Y528" s="106"/>
      <c r="AZ528" s="79" t="s">
        <v>1064</v>
      </c>
      <c r="BA528" s="80" t="s">
        <v>1381</v>
      </c>
      <c r="BE528" s="79" t="s">
        <v>1300</v>
      </c>
      <c r="BF528" s="82" t="s">
        <v>700</v>
      </c>
    </row>
    <row r="529" spans="8:58">
      <c r="H529" s="106"/>
      <c r="I529" s="106"/>
      <c r="J529" s="106"/>
      <c r="K529" s="106"/>
      <c r="L529" s="106"/>
      <c r="M529" s="106"/>
      <c r="N529" s="106"/>
      <c r="O529" s="106"/>
      <c r="P529" s="106"/>
      <c r="Q529" s="106"/>
      <c r="R529" s="106"/>
      <c r="S529" s="106"/>
      <c r="T529" s="106"/>
      <c r="U529" s="106"/>
      <c r="V529" s="86" t="s">
        <v>1953</v>
      </c>
      <c r="W529" s="106"/>
      <c r="X529" s="106"/>
      <c r="Y529" s="106"/>
      <c r="AZ529" s="79" t="s">
        <v>1095</v>
      </c>
      <c r="BA529" s="80" t="s">
        <v>1381</v>
      </c>
      <c r="BE529" s="79" t="s">
        <v>525</v>
      </c>
      <c r="BF529" s="82" t="s">
        <v>700</v>
      </c>
    </row>
    <row r="530" spans="8:58">
      <c r="H530" s="106"/>
      <c r="I530" s="106"/>
      <c r="J530" s="106"/>
      <c r="K530" s="106"/>
      <c r="L530" s="106"/>
      <c r="M530" s="106"/>
      <c r="N530" s="106"/>
      <c r="O530" s="106"/>
      <c r="P530" s="106"/>
      <c r="Q530" s="106"/>
      <c r="R530" s="106"/>
      <c r="S530" s="106"/>
      <c r="T530" s="106"/>
      <c r="U530" s="106"/>
      <c r="V530" s="86" t="s">
        <v>1954</v>
      </c>
      <c r="W530" s="106"/>
      <c r="X530" s="106"/>
      <c r="Y530" s="106"/>
      <c r="AZ530" s="79" t="s">
        <v>1111</v>
      </c>
      <c r="BA530" s="80" t="s">
        <v>1381</v>
      </c>
      <c r="BE530" s="79" t="s">
        <v>1315</v>
      </c>
      <c r="BF530" s="82" t="s">
        <v>386</v>
      </c>
    </row>
    <row r="531" spans="8:58">
      <c r="H531" s="106"/>
      <c r="I531" s="106"/>
      <c r="J531" s="106"/>
      <c r="K531" s="106"/>
      <c r="L531" s="106"/>
      <c r="M531" s="106"/>
      <c r="N531" s="106"/>
      <c r="O531" s="106"/>
      <c r="P531" s="106"/>
      <c r="Q531" s="106"/>
      <c r="R531" s="106"/>
      <c r="S531" s="106"/>
      <c r="T531" s="106"/>
      <c r="U531" s="106"/>
      <c r="V531" s="86" t="s">
        <v>1955</v>
      </c>
      <c r="W531" s="106"/>
      <c r="X531" s="106"/>
      <c r="Y531" s="106"/>
      <c r="AZ531" s="79" t="s">
        <v>1181</v>
      </c>
      <c r="BA531" s="80" t="s">
        <v>1381</v>
      </c>
      <c r="BE531" s="79" t="s">
        <v>544</v>
      </c>
      <c r="BF531" s="82" t="s">
        <v>386</v>
      </c>
    </row>
    <row r="532" spans="8:58">
      <c r="H532" s="106"/>
      <c r="I532" s="106"/>
      <c r="J532" s="106"/>
      <c r="K532" s="106"/>
      <c r="L532" s="106"/>
      <c r="M532" s="106"/>
      <c r="N532" s="106"/>
      <c r="O532" s="106"/>
      <c r="P532" s="106"/>
      <c r="Q532" s="106"/>
      <c r="R532" s="106"/>
      <c r="S532" s="106"/>
      <c r="T532" s="106"/>
      <c r="U532" s="106"/>
      <c r="V532" s="86" t="s">
        <v>1915</v>
      </c>
      <c r="W532" s="106"/>
      <c r="X532" s="106"/>
      <c r="Y532" s="106"/>
      <c r="AZ532" s="79" t="s">
        <v>907</v>
      </c>
      <c r="BA532" s="80" t="s">
        <v>1435</v>
      </c>
      <c r="BE532" s="79" t="s">
        <v>510</v>
      </c>
      <c r="BF532" s="82" t="s">
        <v>386</v>
      </c>
    </row>
    <row r="533" spans="8:58">
      <c r="H533" s="106"/>
      <c r="I533" s="106"/>
      <c r="J533" s="106"/>
      <c r="K533" s="106"/>
      <c r="L533" s="106"/>
      <c r="M533" s="106"/>
      <c r="N533" s="106"/>
      <c r="O533" s="106"/>
      <c r="P533" s="106"/>
      <c r="Q533" s="106"/>
      <c r="R533" s="106"/>
      <c r="S533" s="106"/>
      <c r="T533" s="106"/>
      <c r="U533" s="106"/>
      <c r="V533" s="86" t="s">
        <v>1956</v>
      </c>
      <c r="W533" s="106"/>
      <c r="X533" s="106"/>
      <c r="Y533" s="106"/>
      <c r="AZ533" s="79" t="s">
        <v>956</v>
      </c>
      <c r="BA533" s="80" t="s">
        <v>1435</v>
      </c>
      <c r="BE533" s="79" t="s">
        <v>608</v>
      </c>
      <c r="BF533" s="82" t="s">
        <v>386</v>
      </c>
    </row>
    <row r="534" spans="8:58">
      <c r="H534" s="106"/>
      <c r="I534" s="106"/>
      <c r="J534" s="106"/>
      <c r="K534" s="106"/>
      <c r="L534" s="106"/>
      <c r="M534" s="106"/>
      <c r="N534" s="106"/>
      <c r="O534" s="106"/>
      <c r="P534" s="106"/>
      <c r="Q534" s="106"/>
      <c r="R534" s="106"/>
      <c r="S534" s="106"/>
      <c r="T534" s="106"/>
      <c r="U534" s="106"/>
      <c r="V534" s="86" t="s">
        <v>1957</v>
      </c>
      <c r="W534" s="106"/>
      <c r="X534" s="106"/>
      <c r="Y534" s="106"/>
      <c r="AZ534" s="79" t="s">
        <v>1195</v>
      </c>
      <c r="BA534" s="80" t="s">
        <v>1435</v>
      </c>
      <c r="BE534" s="79" t="s">
        <v>530</v>
      </c>
      <c r="BF534" s="82" t="s">
        <v>386</v>
      </c>
    </row>
    <row r="535" spans="8:58">
      <c r="H535" s="106"/>
      <c r="I535" s="106"/>
      <c r="J535" s="106"/>
      <c r="K535" s="106"/>
      <c r="L535" s="106"/>
      <c r="M535" s="106"/>
      <c r="N535" s="106"/>
      <c r="O535" s="106"/>
      <c r="P535" s="106"/>
      <c r="Q535" s="106"/>
      <c r="R535" s="106"/>
      <c r="S535" s="106"/>
      <c r="T535" s="106"/>
      <c r="U535" s="106"/>
      <c r="V535" s="86" t="s">
        <v>1958</v>
      </c>
      <c r="W535" s="106"/>
      <c r="X535" s="106"/>
      <c r="Y535" s="106"/>
      <c r="AZ535" s="79" t="s">
        <v>935</v>
      </c>
      <c r="BA535" s="80" t="s">
        <v>1445</v>
      </c>
      <c r="BE535" s="79" t="s">
        <v>1047</v>
      </c>
      <c r="BF535" s="82" t="s">
        <v>386</v>
      </c>
    </row>
    <row r="536" spans="8:58">
      <c r="H536" s="106"/>
      <c r="I536" s="106"/>
      <c r="J536" s="106"/>
      <c r="K536" s="106"/>
      <c r="L536" s="106"/>
      <c r="M536" s="106"/>
      <c r="N536" s="106"/>
      <c r="O536" s="106"/>
      <c r="P536" s="106"/>
      <c r="Q536" s="106"/>
      <c r="R536" s="106"/>
      <c r="S536" s="106"/>
      <c r="T536" s="106"/>
      <c r="U536" s="106"/>
      <c r="V536" s="86" t="s">
        <v>1959</v>
      </c>
      <c r="W536" s="106"/>
      <c r="X536" s="106"/>
      <c r="Y536" s="106"/>
      <c r="AZ536" s="79" t="s">
        <v>1021</v>
      </c>
      <c r="BA536" s="80" t="s">
        <v>1445</v>
      </c>
      <c r="BE536" s="79" t="s">
        <v>1054</v>
      </c>
      <c r="BF536" s="82" t="s">
        <v>386</v>
      </c>
    </row>
    <row r="537" spans="8:58">
      <c r="H537" s="106"/>
      <c r="I537" s="106"/>
      <c r="J537" s="106"/>
      <c r="K537" s="106"/>
      <c r="L537" s="106"/>
      <c r="M537" s="106"/>
      <c r="N537" s="106"/>
      <c r="O537" s="106"/>
      <c r="P537" s="106"/>
      <c r="Q537" s="106"/>
      <c r="R537" s="106"/>
      <c r="S537" s="106"/>
      <c r="T537" s="106"/>
      <c r="U537" s="106"/>
      <c r="V537" s="86" t="s">
        <v>1960</v>
      </c>
      <c r="W537" s="106"/>
      <c r="X537" s="106"/>
      <c r="Y537" s="106"/>
      <c r="AZ537" s="79" t="s">
        <v>1149</v>
      </c>
      <c r="BA537" s="80" t="s">
        <v>1445</v>
      </c>
      <c r="BE537" s="79" t="s">
        <v>622</v>
      </c>
      <c r="BF537" s="82" t="s">
        <v>386</v>
      </c>
    </row>
    <row r="538" spans="8:58">
      <c r="H538" s="106"/>
      <c r="I538" s="106"/>
      <c r="J538" s="106"/>
      <c r="K538" s="106"/>
      <c r="L538" s="106"/>
      <c r="M538" s="106"/>
      <c r="N538" s="106"/>
      <c r="O538" s="106"/>
      <c r="P538" s="106"/>
      <c r="Q538" s="106"/>
      <c r="R538" s="106"/>
      <c r="S538" s="106"/>
      <c r="T538" s="106"/>
      <c r="U538" s="106"/>
      <c r="V538" s="86" t="s">
        <v>1961</v>
      </c>
      <c r="W538" s="106"/>
      <c r="X538" s="106"/>
      <c r="Y538" s="106"/>
      <c r="AZ538" s="79" t="s">
        <v>1029</v>
      </c>
      <c r="BA538" s="80" t="s">
        <v>1455</v>
      </c>
      <c r="BE538" s="79" t="s">
        <v>703</v>
      </c>
      <c r="BF538" s="82" t="s">
        <v>386</v>
      </c>
    </row>
    <row r="539" spans="8:58">
      <c r="H539" s="106"/>
      <c r="I539" s="106"/>
      <c r="J539" s="106"/>
      <c r="K539" s="106"/>
      <c r="L539" s="106"/>
      <c r="M539" s="106"/>
      <c r="N539" s="106"/>
      <c r="O539" s="106"/>
      <c r="P539" s="106"/>
      <c r="Q539" s="106"/>
      <c r="R539" s="106"/>
      <c r="S539" s="106"/>
      <c r="T539" s="106"/>
      <c r="U539" s="106"/>
      <c r="V539" s="86" t="s">
        <v>1962</v>
      </c>
      <c r="W539" s="106"/>
      <c r="X539" s="106"/>
      <c r="Y539" s="106"/>
      <c r="AZ539" s="79" t="s">
        <v>1088</v>
      </c>
      <c r="BA539" s="80" t="s">
        <v>1455</v>
      </c>
      <c r="BE539" s="79" t="s">
        <v>1324</v>
      </c>
      <c r="BF539" s="82" t="s">
        <v>386</v>
      </c>
    </row>
    <row r="540" spans="8:58">
      <c r="H540" s="106"/>
      <c r="I540" s="106"/>
      <c r="J540" s="106"/>
      <c r="K540" s="106"/>
      <c r="L540" s="106"/>
      <c r="M540" s="106"/>
      <c r="N540" s="106"/>
      <c r="O540" s="106"/>
      <c r="P540" s="106"/>
      <c r="Q540" s="106"/>
      <c r="R540" s="106"/>
      <c r="S540" s="106"/>
      <c r="T540" s="106"/>
      <c r="U540" s="106"/>
      <c r="V540" s="86" t="s">
        <v>1889</v>
      </c>
      <c r="W540" s="106"/>
      <c r="X540" s="106"/>
      <c r="Y540" s="106"/>
      <c r="AZ540" s="79" t="s">
        <v>1119</v>
      </c>
      <c r="BA540" s="80" t="s">
        <v>1455</v>
      </c>
      <c r="BE540" s="79" t="s">
        <v>713</v>
      </c>
      <c r="BF540" s="82" t="s">
        <v>386</v>
      </c>
    </row>
    <row r="541" spans="8:58">
      <c r="H541" s="106"/>
      <c r="I541" s="106"/>
      <c r="J541" s="106"/>
      <c r="K541" s="106"/>
      <c r="L541" s="106"/>
      <c r="M541" s="106"/>
      <c r="N541" s="106"/>
      <c r="O541" s="106"/>
      <c r="P541" s="106"/>
      <c r="Q541" s="106"/>
      <c r="R541" s="106"/>
      <c r="S541" s="106"/>
      <c r="T541" s="106"/>
      <c r="U541" s="106"/>
      <c r="V541" s="86" t="s">
        <v>1963</v>
      </c>
      <c r="W541" s="106"/>
      <c r="X541" s="106"/>
      <c r="Y541" s="106"/>
      <c r="AZ541" s="79" t="s">
        <v>1126</v>
      </c>
      <c r="BA541" s="80" t="s">
        <v>1455</v>
      </c>
      <c r="BE541" s="79" t="s">
        <v>722</v>
      </c>
      <c r="BF541" s="82" t="s">
        <v>386</v>
      </c>
    </row>
    <row r="542" spans="8:58">
      <c r="H542" s="106"/>
      <c r="I542" s="106"/>
      <c r="J542" s="106"/>
      <c r="K542" s="106"/>
      <c r="L542" s="106"/>
      <c r="M542" s="106"/>
      <c r="N542" s="106"/>
      <c r="O542" s="106"/>
      <c r="P542" s="106"/>
      <c r="Q542" s="106"/>
      <c r="R542" s="106"/>
      <c r="S542" s="106"/>
      <c r="T542" s="106"/>
      <c r="U542" s="106"/>
      <c r="V542" s="86" t="s">
        <v>1917</v>
      </c>
      <c r="W542" s="106"/>
      <c r="X542" s="106"/>
      <c r="Y542" s="106"/>
      <c r="AZ542" s="79" t="s">
        <v>1133</v>
      </c>
      <c r="BA542" s="80" t="s">
        <v>1455</v>
      </c>
      <c r="BE542" s="79" t="s">
        <v>1061</v>
      </c>
      <c r="BF542" s="82" t="s">
        <v>386</v>
      </c>
    </row>
    <row r="543" spans="8:58">
      <c r="H543" s="106"/>
      <c r="I543" s="106"/>
      <c r="J543" s="106"/>
      <c r="K543" s="106"/>
      <c r="L543" s="106"/>
      <c r="M543" s="106"/>
      <c r="N543" s="106"/>
      <c r="O543" s="106"/>
      <c r="P543" s="106"/>
      <c r="Q543" s="106"/>
      <c r="R543" s="106"/>
      <c r="S543" s="106"/>
      <c r="T543" s="106"/>
      <c r="U543" s="106"/>
      <c r="V543" s="86" t="s">
        <v>1964</v>
      </c>
      <c r="W543" s="106"/>
      <c r="X543" s="106"/>
      <c r="Y543" s="106"/>
      <c r="AZ543" s="79" t="s">
        <v>1173</v>
      </c>
      <c r="BA543" s="80" t="s">
        <v>1455</v>
      </c>
      <c r="BE543" s="79" t="s">
        <v>1687</v>
      </c>
      <c r="BF543" s="82" t="s">
        <v>386</v>
      </c>
    </row>
    <row r="544" spans="8:58">
      <c r="H544" s="106"/>
      <c r="I544" s="106"/>
      <c r="J544" s="106"/>
      <c r="K544" s="106"/>
      <c r="L544" s="106"/>
      <c r="M544" s="106"/>
      <c r="N544" s="106"/>
      <c r="O544" s="106"/>
      <c r="P544" s="106"/>
      <c r="Q544" s="106"/>
      <c r="R544" s="106"/>
      <c r="S544" s="106"/>
      <c r="T544" s="106"/>
      <c r="U544" s="106"/>
      <c r="V544" s="86" t="s">
        <v>1965</v>
      </c>
      <c r="W544" s="106"/>
      <c r="X544" s="106"/>
      <c r="Y544" s="106"/>
      <c r="AZ544" s="79" t="s">
        <v>1216</v>
      </c>
      <c r="BA544" s="80" t="s">
        <v>1455</v>
      </c>
      <c r="BE544" s="79" t="s">
        <v>1688</v>
      </c>
      <c r="BF544" s="82" t="s">
        <v>386</v>
      </c>
    </row>
    <row r="545" spans="8:58">
      <c r="H545" s="106"/>
      <c r="I545" s="106"/>
      <c r="J545" s="106"/>
      <c r="K545" s="106"/>
      <c r="L545" s="106"/>
      <c r="M545" s="106"/>
      <c r="N545" s="106"/>
      <c r="O545" s="106"/>
      <c r="P545" s="106"/>
      <c r="Q545" s="106"/>
      <c r="R545" s="106"/>
      <c r="S545" s="106"/>
      <c r="T545" s="106"/>
      <c r="U545" s="106"/>
      <c r="V545" s="86" t="s">
        <v>1966</v>
      </c>
      <c r="W545" s="106"/>
      <c r="X545" s="106"/>
      <c r="Y545" s="106"/>
      <c r="AZ545" s="79" t="s">
        <v>1649</v>
      </c>
      <c r="BA545" s="80" t="s">
        <v>1967</v>
      </c>
      <c r="BE545" s="79" t="s">
        <v>1328</v>
      </c>
      <c r="BF545" s="82" t="s">
        <v>386</v>
      </c>
    </row>
    <row r="546" spans="8:58">
      <c r="H546" s="106"/>
      <c r="I546" s="106"/>
      <c r="J546" s="106"/>
      <c r="K546" s="106"/>
      <c r="L546" s="106"/>
      <c r="M546" s="106"/>
      <c r="N546" s="106"/>
      <c r="O546" s="106"/>
      <c r="P546" s="106"/>
      <c r="Q546" s="106"/>
      <c r="R546" s="106"/>
      <c r="S546" s="106"/>
      <c r="T546" s="106"/>
      <c r="U546" s="106"/>
      <c r="V546" s="86" t="s">
        <v>1968</v>
      </c>
      <c r="W546" s="106"/>
      <c r="X546" s="106"/>
      <c r="Y546" s="106"/>
      <c r="AZ546" s="79" t="s">
        <v>1652</v>
      </c>
      <c r="BA546" s="80" t="s">
        <v>1967</v>
      </c>
      <c r="BE546" s="79" t="s">
        <v>1139</v>
      </c>
      <c r="BF546" s="82" t="s">
        <v>386</v>
      </c>
    </row>
    <row r="547" spans="8:58">
      <c r="H547" s="106"/>
      <c r="I547" s="106"/>
      <c r="J547" s="106"/>
      <c r="K547" s="106"/>
      <c r="L547" s="106"/>
      <c r="M547" s="106"/>
      <c r="N547" s="106"/>
      <c r="O547" s="106"/>
      <c r="P547" s="106"/>
      <c r="Q547" s="106"/>
      <c r="R547" s="106"/>
      <c r="S547" s="106"/>
      <c r="T547" s="106"/>
      <c r="U547" s="106"/>
      <c r="V547" s="86" t="s">
        <v>1969</v>
      </c>
      <c r="W547" s="106"/>
      <c r="X547" s="106"/>
      <c r="Y547" s="106"/>
      <c r="AZ547" s="79" t="s">
        <v>499</v>
      </c>
      <c r="BA547" s="80" t="s">
        <v>1970</v>
      </c>
      <c r="BE547" s="79" t="s">
        <v>1304</v>
      </c>
      <c r="BF547" s="82" t="s">
        <v>700</v>
      </c>
    </row>
    <row r="548" spans="8:58">
      <c r="H548" s="106"/>
      <c r="I548" s="106"/>
      <c r="J548" s="106"/>
      <c r="K548" s="106"/>
      <c r="L548" s="106"/>
      <c r="M548" s="106"/>
      <c r="N548" s="106"/>
      <c r="O548" s="106"/>
      <c r="P548" s="106"/>
      <c r="Q548" s="106"/>
      <c r="R548" s="106"/>
      <c r="S548" s="106"/>
      <c r="T548" s="106"/>
      <c r="U548" s="106"/>
      <c r="V548" s="86" t="s">
        <v>1971</v>
      </c>
      <c r="W548" s="106"/>
      <c r="X548" s="106"/>
      <c r="Y548" s="106"/>
      <c r="AZ548" s="79" t="s">
        <v>613</v>
      </c>
      <c r="BA548" s="80" t="s">
        <v>1970</v>
      </c>
      <c r="BE548" s="79" t="s">
        <v>1309</v>
      </c>
      <c r="BF548" s="82" t="s">
        <v>700</v>
      </c>
    </row>
    <row r="549" spans="8:58">
      <c r="H549" s="106"/>
      <c r="I549" s="106"/>
      <c r="J549" s="106"/>
      <c r="K549" s="106"/>
      <c r="L549" s="106"/>
      <c r="M549" s="106"/>
      <c r="N549" s="106"/>
      <c r="O549" s="106"/>
      <c r="P549" s="106"/>
      <c r="Q549" s="106"/>
      <c r="R549" s="106"/>
      <c r="S549" s="106"/>
      <c r="T549" s="106"/>
      <c r="U549" s="106"/>
      <c r="V549" s="86" t="s">
        <v>1972</v>
      </c>
      <c r="W549" s="106"/>
      <c r="X549" s="106"/>
      <c r="Y549" s="106"/>
      <c r="AZ549" s="79" t="s">
        <v>888</v>
      </c>
      <c r="BA549" s="80" t="s">
        <v>1970</v>
      </c>
      <c r="BE549" s="79" t="s">
        <v>1689</v>
      </c>
      <c r="BF549" s="82" t="s">
        <v>386</v>
      </c>
    </row>
    <row r="550" spans="8:58">
      <c r="H550" s="106"/>
      <c r="I550" s="106"/>
      <c r="J550" s="106"/>
      <c r="K550" s="106"/>
      <c r="L550" s="106"/>
      <c r="M550" s="106"/>
      <c r="N550" s="106"/>
      <c r="O550" s="106"/>
      <c r="P550" s="106"/>
      <c r="Q550" s="106"/>
      <c r="R550" s="106"/>
      <c r="S550" s="106"/>
      <c r="T550" s="106"/>
      <c r="U550" s="106"/>
      <c r="V550" s="86" t="s">
        <v>1919</v>
      </c>
      <c r="W550" s="106"/>
      <c r="X550" s="106"/>
      <c r="Y550" s="106"/>
      <c r="AZ550" s="79" t="s">
        <v>913</v>
      </c>
      <c r="BA550" s="80" t="s">
        <v>1970</v>
      </c>
      <c r="BE550" s="79" t="s">
        <v>992</v>
      </c>
      <c r="BF550" s="82" t="s">
        <v>274</v>
      </c>
    </row>
    <row r="551" spans="8:58">
      <c r="H551" s="106"/>
      <c r="I551" s="106"/>
      <c r="J551" s="106"/>
      <c r="K551" s="106"/>
      <c r="L551" s="106"/>
      <c r="M551" s="106"/>
      <c r="N551" s="106"/>
      <c r="O551" s="106"/>
      <c r="P551" s="106"/>
      <c r="Q551" s="106"/>
      <c r="R551" s="106"/>
      <c r="S551" s="106"/>
      <c r="T551" s="106"/>
      <c r="U551" s="106"/>
      <c r="V551" s="86" t="s">
        <v>1973</v>
      </c>
      <c r="W551" s="106"/>
      <c r="X551" s="106"/>
      <c r="Y551" s="106"/>
      <c r="AZ551" s="79" t="s">
        <v>941</v>
      </c>
      <c r="BA551" s="80" t="s">
        <v>1970</v>
      </c>
      <c r="BE551" s="79" t="s">
        <v>554</v>
      </c>
      <c r="BF551" s="82" t="s">
        <v>274</v>
      </c>
    </row>
    <row r="552" spans="8:58">
      <c r="H552" s="106"/>
      <c r="I552" s="106"/>
      <c r="J552" s="106"/>
      <c r="K552" s="106"/>
      <c r="L552" s="106"/>
      <c r="M552" s="106"/>
      <c r="N552" s="106"/>
      <c r="O552" s="106"/>
      <c r="P552" s="106"/>
      <c r="Q552" s="106"/>
      <c r="R552" s="106"/>
      <c r="S552" s="106"/>
      <c r="T552" s="106"/>
      <c r="U552" s="106"/>
      <c r="V552" s="86" t="s">
        <v>1974</v>
      </c>
      <c r="W552" s="106"/>
      <c r="X552" s="106"/>
      <c r="Y552" s="106"/>
      <c r="AZ552" s="79" t="s">
        <v>948</v>
      </c>
      <c r="BA552" s="80" t="s">
        <v>1970</v>
      </c>
      <c r="BE552" s="79" t="s">
        <v>731</v>
      </c>
      <c r="BF552" s="82" t="s">
        <v>386</v>
      </c>
    </row>
    <row r="553" spans="8:58">
      <c r="H553" s="106"/>
      <c r="I553" s="106"/>
      <c r="J553" s="106"/>
      <c r="K553" s="106"/>
      <c r="L553" s="106"/>
      <c r="M553" s="106"/>
      <c r="N553" s="106"/>
      <c r="O553" s="106"/>
      <c r="P553" s="106"/>
      <c r="Q553" s="106"/>
      <c r="R553" s="106"/>
      <c r="S553" s="106"/>
      <c r="T553" s="106"/>
      <c r="U553" s="106"/>
      <c r="V553" s="86" t="s">
        <v>1975</v>
      </c>
      <c r="W553" s="106"/>
      <c r="X553" s="106"/>
      <c r="Y553" s="106"/>
      <c r="AZ553" s="79" t="s">
        <v>955</v>
      </c>
      <c r="BA553" s="80" t="s">
        <v>1970</v>
      </c>
      <c r="BE553" s="79" t="s">
        <v>978</v>
      </c>
      <c r="BF553" s="82" t="s">
        <v>274</v>
      </c>
    </row>
    <row r="554" spans="8:58">
      <c r="H554" s="106"/>
      <c r="I554" s="106"/>
      <c r="J554" s="106"/>
      <c r="K554" s="106"/>
      <c r="L554" s="106"/>
      <c r="M554" s="106"/>
      <c r="N554" s="106"/>
      <c r="O554" s="106"/>
      <c r="P554" s="106"/>
      <c r="Q554" s="106"/>
      <c r="R554" s="106"/>
      <c r="S554" s="106"/>
      <c r="T554" s="106"/>
      <c r="U554" s="106"/>
      <c r="V554" s="86" t="s">
        <v>1976</v>
      </c>
      <c r="W554" s="106"/>
      <c r="X554" s="106"/>
      <c r="Y554" s="106"/>
      <c r="AZ554" s="79" t="s">
        <v>963</v>
      </c>
      <c r="BA554" s="80" t="s">
        <v>1970</v>
      </c>
      <c r="BE554" s="79" t="s">
        <v>633</v>
      </c>
      <c r="BF554" s="82" t="s">
        <v>386</v>
      </c>
    </row>
    <row r="555" spans="8:58">
      <c r="H555" s="106"/>
      <c r="I555" s="106"/>
      <c r="J555" s="106"/>
      <c r="K555" s="106"/>
      <c r="L555" s="106"/>
      <c r="M555" s="106"/>
      <c r="N555" s="106"/>
      <c r="O555" s="106"/>
      <c r="P555" s="106"/>
      <c r="Q555" s="106"/>
      <c r="R555" s="106"/>
      <c r="S555" s="106"/>
      <c r="T555" s="106"/>
      <c r="U555" s="106"/>
      <c r="V555" s="86" t="s">
        <v>1977</v>
      </c>
      <c r="W555" s="106"/>
      <c r="X555" s="106"/>
      <c r="Y555" s="106"/>
      <c r="AZ555" s="79" t="s">
        <v>976</v>
      </c>
      <c r="BA555" s="80" t="s">
        <v>1970</v>
      </c>
      <c r="BE555" s="79" t="s">
        <v>1332</v>
      </c>
      <c r="BF555" s="82" t="s">
        <v>386</v>
      </c>
    </row>
    <row r="556" spans="8:58">
      <c r="H556" s="106"/>
      <c r="I556" s="106"/>
      <c r="J556" s="106"/>
      <c r="K556" s="106"/>
      <c r="L556" s="106"/>
      <c r="M556" s="106"/>
      <c r="N556" s="106"/>
      <c r="O556" s="106"/>
      <c r="P556" s="106"/>
      <c r="Q556" s="106"/>
      <c r="R556" s="106"/>
      <c r="S556" s="106"/>
      <c r="T556" s="106"/>
      <c r="U556" s="106"/>
      <c r="V556" s="86" t="s">
        <v>1978</v>
      </c>
      <c r="W556" s="106"/>
      <c r="X556" s="106"/>
      <c r="Y556" s="106"/>
      <c r="AZ556" s="79" t="s">
        <v>989</v>
      </c>
      <c r="BA556" s="80" t="s">
        <v>1970</v>
      </c>
      <c r="BE556" s="79" t="s">
        <v>1690</v>
      </c>
      <c r="BF556" s="82" t="s">
        <v>386</v>
      </c>
    </row>
    <row r="557" spans="8:58">
      <c r="H557" s="106"/>
      <c r="I557" s="106"/>
      <c r="J557" s="106"/>
      <c r="K557" s="106"/>
      <c r="L557" s="106"/>
      <c r="M557" s="106"/>
      <c r="N557" s="106"/>
      <c r="O557" s="106"/>
      <c r="P557" s="106"/>
      <c r="Q557" s="106"/>
      <c r="R557" s="106"/>
      <c r="S557" s="106"/>
      <c r="T557" s="106"/>
      <c r="U557" s="106"/>
      <c r="V557" s="86" t="s">
        <v>1979</v>
      </c>
      <c r="W557" s="106"/>
      <c r="X557" s="106"/>
      <c r="Y557" s="106"/>
      <c r="AZ557" s="79" t="s">
        <v>1004</v>
      </c>
      <c r="BA557" s="80" t="s">
        <v>1970</v>
      </c>
      <c r="BE557" s="79" t="s">
        <v>1691</v>
      </c>
      <c r="BF557" s="82" t="s">
        <v>386</v>
      </c>
    </row>
    <row r="558" spans="8:58">
      <c r="H558" s="106"/>
      <c r="I558" s="106"/>
      <c r="J558" s="106"/>
      <c r="K558" s="106"/>
      <c r="L558" s="106"/>
      <c r="M558" s="106"/>
      <c r="N558" s="106"/>
      <c r="O558" s="106"/>
      <c r="P558" s="106"/>
      <c r="Q558" s="106"/>
      <c r="R558" s="106"/>
      <c r="S558" s="106"/>
      <c r="T558" s="106"/>
      <c r="U558" s="106"/>
      <c r="V558" s="86" t="s">
        <v>1980</v>
      </c>
      <c r="W558" s="106"/>
      <c r="X558" s="106"/>
      <c r="Y558" s="106"/>
      <c r="AZ558" s="79" t="s">
        <v>1011</v>
      </c>
      <c r="BA558" s="80" t="s">
        <v>1970</v>
      </c>
      <c r="BE558" s="79" t="s">
        <v>1692</v>
      </c>
      <c r="BF558" s="82" t="s">
        <v>386</v>
      </c>
    </row>
    <row r="559" spans="8:58">
      <c r="H559" s="106"/>
      <c r="I559" s="106"/>
      <c r="J559" s="106"/>
      <c r="K559" s="106"/>
      <c r="L559" s="106"/>
      <c r="M559" s="106"/>
      <c r="N559" s="106"/>
      <c r="O559" s="106"/>
      <c r="P559" s="106"/>
      <c r="Q559" s="106"/>
      <c r="R559" s="106"/>
      <c r="S559" s="106"/>
      <c r="T559" s="106"/>
      <c r="U559" s="106"/>
      <c r="V559" s="86" t="s">
        <v>1981</v>
      </c>
      <c r="W559" s="106"/>
      <c r="X559" s="106"/>
      <c r="Y559" s="106"/>
      <c r="AZ559" s="79" t="s">
        <v>1019</v>
      </c>
      <c r="BA559" s="80" t="s">
        <v>1970</v>
      </c>
      <c r="BE559" s="79" t="s">
        <v>572</v>
      </c>
      <c r="BF559" s="82" t="s">
        <v>386</v>
      </c>
    </row>
    <row r="560" spans="8:58">
      <c r="H560" s="106"/>
      <c r="I560" s="106"/>
      <c r="J560" s="106"/>
      <c r="K560" s="106"/>
      <c r="L560" s="106"/>
      <c r="M560" s="106"/>
      <c r="N560" s="106"/>
      <c r="O560" s="106"/>
      <c r="P560" s="106"/>
      <c r="Q560" s="106"/>
      <c r="R560" s="106"/>
      <c r="S560" s="106"/>
      <c r="T560" s="106"/>
      <c r="U560" s="106"/>
      <c r="V560" s="86" t="s">
        <v>1982</v>
      </c>
      <c r="W560" s="106"/>
      <c r="X560" s="106"/>
      <c r="Y560" s="106"/>
      <c r="AZ560" s="79" t="s">
        <v>1027</v>
      </c>
      <c r="BA560" s="80" t="s">
        <v>1970</v>
      </c>
      <c r="BE560" s="79" t="s">
        <v>1313</v>
      </c>
      <c r="BF560" s="82" t="s">
        <v>700</v>
      </c>
    </row>
    <row r="561" spans="8:58">
      <c r="H561" s="106"/>
      <c r="I561" s="106"/>
      <c r="J561" s="106"/>
      <c r="K561" s="106"/>
      <c r="L561" s="106"/>
      <c r="M561" s="106"/>
      <c r="N561" s="106"/>
      <c r="O561" s="106"/>
      <c r="P561" s="106"/>
      <c r="Q561" s="106"/>
      <c r="R561" s="106"/>
      <c r="S561" s="106"/>
      <c r="T561" s="106"/>
      <c r="U561" s="106"/>
      <c r="V561" s="86" t="s">
        <v>1983</v>
      </c>
      <c r="W561" s="106"/>
      <c r="X561" s="106"/>
      <c r="Y561" s="106"/>
      <c r="AZ561" s="79" t="s">
        <v>1034</v>
      </c>
      <c r="BA561" s="80" t="s">
        <v>1970</v>
      </c>
      <c r="BE561" s="79" t="s">
        <v>1318</v>
      </c>
      <c r="BF561" s="82" t="s">
        <v>700</v>
      </c>
    </row>
    <row r="562" spans="8:58">
      <c r="H562" s="106"/>
      <c r="I562" s="106"/>
      <c r="J562" s="106"/>
      <c r="K562" s="106"/>
      <c r="L562" s="106"/>
      <c r="M562" s="106"/>
      <c r="N562" s="106"/>
      <c r="O562" s="106"/>
      <c r="P562" s="106"/>
      <c r="Q562" s="106"/>
      <c r="R562" s="106"/>
      <c r="S562" s="106"/>
      <c r="T562" s="106"/>
      <c r="U562" s="106"/>
      <c r="V562" s="86" t="s">
        <v>1984</v>
      </c>
      <c r="W562" s="106"/>
      <c r="X562" s="106"/>
      <c r="Y562" s="106"/>
      <c r="AZ562" s="79" t="s">
        <v>1041</v>
      </c>
      <c r="BA562" s="80" t="s">
        <v>1970</v>
      </c>
      <c r="BE562" s="79" t="s">
        <v>553</v>
      </c>
      <c r="BF562" s="82" t="s">
        <v>386</v>
      </c>
    </row>
    <row r="563" spans="8:58">
      <c r="H563" s="106"/>
      <c r="I563" s="106"/>
      <c r="J563" s="106"/>
      <c r="K563" s="106"/>
      <c r="L563" s="106"/>
      <c r="M563" s="106"/>
      <c r="N563" s="106"/>
      <c r="O563" s="106"/>
      <c r="P563" s="106"/>
      <c r="Q563" s="106"/>
      <c r="R563" s="106"/>
      <c r="S563" s="106"/>
      <c r="T563" s="106"/>
      <c r="U563" s="106"/>
      <c r="V563" s="86" t="s">
        <v>1985</v>
      </c>
      <c r="W563" s="106"/>
      <c r="X563" s="106"/>
      <c r="Y563" s="106"/>
      <c r="AZ563" s="79" t="s">
        <v>1048</v>
      </c>
      <c r="BA563" s="80" t="s">
        <v>1970</v>
      </c>
      <c r="BE563" s="79" t="s">
        <v>1693</v>
      </c>
      <c r="BF563" s="82" t="s">
        <v>386</v>
      </c>
    </row>
    <row r="564" spans="8:58">
      <c r="H564" s="106"/>
      <c r="I564" s="106"/>
      <c r="J564" s="106"/>
      <c r="K564" s="106"/>
      <c r="L564" s="106"/>
      <c r="M564" s="106"/>
      <c r="N564" s="106"/>
      <c r="O564" s="106"/>
      <c r="P564" s="106"/>
      <c r="Q564" s="106"/>
      <c r="R564" s="106"/>
      <c r="S564" s="106"/>
      <c r="T564" s="106"/>
      <c r="U564" s="106"/>
      <c r="V564" s="86" t="s">
        <v>1986</v>
      </c>
      <c r="W564" s="106"/>
      <c r="X564" s="106"/>
      <c r="Y564" s="106"/>
      <c r="AZ564" s="79" t="s">
        <v>1055</v>
      </c>
      <c r="BA564" s="80" t="s">
        <v>1970</v>
      </c>
      <c r="BE564" s="79" t="s">
        <v>739</v>
      </c>
      <c r="BF564" s="82" t="s">
        <v>386</v>
      </c>
    </row>
    <row r="565" spans="8:58">
      <c r="H565" s="106"/>
      <c r="I565" s="106"/>
      <c r="J565" s="106"/>
      <c r="K565" s="106"/>
      <c r="L565" s="106"/>
      <c r="M565" s="106"/>
      <c r="N565" s="106"/>
      <c r="O565" s="106"/>
      <c r="P565" s="106"/>
      <c r="Q565" s="106"/>
      <c r="R565" s="106"/>
      <c r="S565" s="106"/>
      <c r="T565" s="106"/>
      <c r="U565" s="106"/>
      <c r="V565" s="86" t="s">
        <v>1987</v>
      </c>
      <c r="W565" s="106"/>
      <c r="X565" s="106"/>
      <c r="Y565" s="106"/>
      <c r="AZ565" s="79" t="s">
        <v>1062</v>
      </c>
      <c r="BA565" s="80" t="s">
        <v>1970</v>
      </c>
      <c r="BE565" s="79" t="s">
        <v>705</v>
      </c>
      <c r="BF565" s="82" t="s">
        <v>274</v>
      </c>
    </row>
    <row r="566" spans="8:58">
      <c r="H566" s="106"/>
      <c r="I566" s="106"/>
      <c r="J566" s="106"/>
      <c r="K566" s="106"/>
      <c r="L566" s="106"/>
      <c r="M566" s="106"/>
      <c r="N566" s="106"/>
      <c r="O566" s="106"/>
      <c r="P566" s="106"/>
      <c r="Q566" s="106"/>
      <c r="R566" s="106"/>
      <c r="S566" s="106"/>
      <c r="T566" s="106"/>
      <c r="U566" s="106"/>
      <c r="V566" s="86" t="s">
        <v>1891</v>
      </c>
      <c r="W566" s="106"/>
      <c r="X566" s="106"/>
      <c r="Y566" s="106"/>
      <c r="AZ566" s="79" t="s">
        <v>1071</v>
      </c>
      <c r="BA566" s="80" t="s">
        <v>1970</v>
      </c>
      <c r="BE566" s="79" t="s">
        <v>1337</v>
      </c>
      <c r="BF566" s="82" t="s">
        <v>386</v>
      </c>
    </row>
    <row r="567" spans="8:58">
      <c r="H567" s="106"/>
      <c r="I567" s="106"/>
      <c r="J567" s="106"/>
      <c r="K567" s="106"/>
      <c r="L567" s="106"/>
      <c r="M567" s="106"/>
      <c r="N567" s="106"/>
      <c r="O567" s="106"/>
      <c r="P567" s="106"/>
      <c r="Q567" s="106"/>
      <c r="R567" s="106"/>
      <c r="S567" s="106"/>
      <c r="T567" s="106"/>
      <c r="U567" s="106"/>
      <c r="V567" s="86" t="s">
        <v>1893</v>
      </c>
      <c r="W567" s="106"/>
      <c r="X567" s="106"/>
      <c r="Y567" s="106"/>
      <c r="AZ567" s="79" t="s">
        <v>1079</v>
      </c>
      <c r="BA567" s="80" t="s">
        <v>1970</v>
      </c>
      <c r="BE567" s="79" t="s">
        <v>1694</v>
      </c>
      <c r="BF567" s="82" t="s">
        <v>386</v>
      </c>
    </row>
    <row r="568" spans="8:58">
      <c r="H568" s="106"/>
      <c r="I568" s="106"/>
      <c r="J568" s="106"/>
      <c r="K568" s="106"/>
      <c r="L568" s="106"/>
      <c r="M568" s="106"/>
      <c r="N568" s="106"/>
      <c r="O568" s="106"/>
      <c r="P568" s="106"/>
      <c r="Q568" s="106"/>
      <c r="R568" s="106"/>
      <c r="S568" s="106"/>
      <c r="T568" s="106"/>
      <c r="U568" s="106"/>
      <c r="V568" s="86" t="s">
        <v>1988</v>
      </c>
      <c r="W568" s="106"/>
      <c r="X568" s="106"/>
      <c r="Y568" s="106"/>
      <c r="AZ568" s="79" t="s">
        <v>1086</v>
      </c>
      <c r="BA568" s="80" t="s">
        <v>1970</v>
      </c>
      <c r="BE568" s="79" t="s">
        <v>1341</v>
      </c>
      <c r="BF568" s="82" t="s">
        <v>386</v>
      </c>
    </row>
    <row r="569" spans="8:58">
      <c r="H569" s="106"/>
      <c r="I569" s="106"/>
      <c r="J569" s="106"/>
      <c r="K569" s="106"/>
      <c r="L569" s="106"/>
      <c r="M569" s="106"/>
      <c r="N569" s="106"/>
      <c r="O569" s="106"/>
      <c r="P569" s="106"/>
      <c r="Q569" s="106"/>
      <c r="R569" s="106"/>
      <c r="S569" s="106"/>
      <c r="T569" s="106"/>
      <c r="U569" s="106"/>
      <c r="V569" s="86" t="s">
        <v>1989</v>
      </c>
      <c r="W569" s="106"/>
      <c r="X569" s="106"/>
      <c r="Y569" s="106"/>
      <c r="AZ569" s="79" t="s">
        <v>1093</v>
      </c>
      <c r="BA569" s="80" t="s">
        <v>1970</v>
      </c>
      <c r="BE569" s="79" t="s">
        <v>644</v>
      </c>
      <c r="BF569" s="82" t="s">
        <v>386</v>
      </c>
    </row>
    <row r="570" spans="8:58">
      <c r="H570" s="106"/>
      <c r="I570" s="106"/>
      <c r="J570" s="106"/>
      <c r="K570" s="106"/>
      <c r="L570" s="106"/>
      <c r="M570" s="106"/>
      <c r="N570" s="106"/>
      <c r="O570" s="106"/>
      <c r="P570" s="106"/>
      <c r="Q570" s="106"/>
      <c r="R570" s="106"/>
      <c r="S570" s="106"/>
      <c r="T570" s="106"/>
      <c r="U570" s="106"/>
      <c r="V570" s="86" t="s">
        <v>1990</v>
      </c>
      <c r="W570" s="106"/>
      <c r="X570" s="106"/>
      <c r="Y570" s="106"/>
      <c r="AZ570" s="79" t="s">
        <v>1102</v>
      </c>
      <c r="BA570" s="80" t="s">
        <v>1970</v>
      </c>
      <c r="BE570" s="79" t="s">
        <v>1695</v>
      </c>
      <c r="BF570" s="82" t="s">
        <v>386</v>
      </c>
    </row>
    <row r="571" spans="8:58">
      <c r="H571" s="106"/>
      <c r="I571" s="106"/>
      <c r="J571" s="106"/>
      <c r="K571" s="106"/>
      <c r="L571" s="106"/>
      <c r="M571" s="106"/>
      <c r="N571" s="106"/>
      <c r="O571" s="106"/>
      <c r="P571" s="106"/>
      <c r="Q571" s="106"/>
      <c r="R571" s="106"/>
      <c r="S571" s="106"/>
      <c r="T571" s="106"/>
      <c r="U571" s="106"/>
      <c r="V571" s="86" t="s">
        <v>1991</v>
      </c>
      <c r="W571" s="106"/>
      <c r="X571" s="106"/>
      <c r="Y571" s="106"/>
      <c r="AZ571" s="79" t="s">
        <v>1109</v>
      </c>
      <c r="BA571" s="80" t="s">
        <v>1970</v>
      </c>
      <c r="BE571" s="79" t="s">
        <v>1696</v>
      </c>
      <c r="BF571" s="82" t="s">
        <v>386</v>
      </c>
    </row>
    <row r="572" spans="8:58">
      <c r="H572" s="106"/>
      <c r="I572" s="106"/>
      <c r="J572" s="106"/>
      <c r="K572" s="106"/>
      <c r="L572" s="106"/>
      <c r="M572" s="106"/>
      <c r="N572" s="106"/>
      <c r="O572" s="106"/>
      <c r="P572" s="106"/>
      <c r="Q572" s="106"/>
      <c r="R572" s="106"/>
      <c r="S572" s="106"/>
      <c r="T572" s="106"/>
      <c r="U572" s="106"/>
      <c r="V572" s="86" t="s">
        <v>1895</v>
      </c>
      <c r="W572" s="106"/>
      <c r="X572" s="106"/>
      <c r="Y572" s="106"/>
      <c r="AZ572" s="79" t="s">
        <v>1117</v>
      </c>
      <c r="BA572" s="80" t="s">
        <v>1970</v>
      </c>
      <c r="BE572" s="79" t="s">
        <v>562</v>
      </c>
      <c r="BF572" s="82" t="s">
        <v>386</v>
      </c>
    </row>
    <row r="573" spans="8:58">
      <c r="H573" s="106"/>
      <c r="I573" s="106"/>
      <c r="J573" s="106"/>
      <c r="K573" s="106"/>
      <c r="L573" s="106"/>
      <c r="M573" s="106"/>
      <c r="N573" s="106"/>
      <c r="O573" s="106"/>
      <c r="P573" s="106"/>
      <c r="Q573" s="106"/>
      <c r="R573" s="106"/>
      <c r="S573" s="106"/>
      <c r="T573" s="106"/>
      <c r="U573" s="106"/>
      <c r="V573" s="86" t="s">
        <v>1992</v>
      </c>
      <c r="W573" s="106"/>
      <c r="X573" s="106"/>
      <c r="Y573" s="106"/>
      <c r="AZ573" s="79" t="s">
        <v>1124</v>
      </c>
      <c r="BA573" s="80" t="s">
        <v>1970</v>
      </c>
      <c r="BE573" s="79" t="s">
        <v>1697</v>
      </c>
      <c r="BF573" s="82" t="s">
        <v>386</v>
      </c>
    </row>
    <row r="574" spans="8:58">
      <c r="H574" s="106"/>
      <c r="I574" s="106"/>
      <c r="J574" s="106"/>
      <c r="K574" s="106"/>
      <c r="L574" s="106"/>
      <c r="M574" s="106"/>
      <c r="N574" s="106"/>
      <c r="O574" s="106"/>
      <c r="P574" s="106"/>
      <c r="Q574" s="106"/>
      <c r="R574" s="106"/>
      <c r="S574" s="106"/>
      <c r="T574" s="106"/>
      <c r="U574" s="106"/>
      <c r="V574" s="86" t="s">
        <v>1993</v>
      </c>
      <c r="W574" s="106"/>
      <c r="X574" s="106"/>
      <c r="Y574" s="106"/>
      <c r="AZ574" s="79" t="s">
        <v>1131</v>
      </c>
      <c r="BA574" s="80" t="s">
        <v>1970</v>
      </c>
      <c r="BE574" s="79" t="s">
        <v>999</v>
      </c>
      <c r="BF574" s="82" t="s">
        <v>951</v>
      </c>
    </row>
    <row r="575" spans="8:58">
      <c r="H575" s="106"/>
      <c r="I575" s="106"/>
      <c r="J575" s="106"/>
      <c r="K575" s="106"/>
      <c r="L575" s="106"/>
      <c r="M575" s="106"/>
      <c r="N575" s="106"/>
      <c r="O575" s="106"/>
      <c r="P575" s="106"/>
      <c r="Q575" s="106"/>
      <c r="R575" s="106"/>
      <c r="S575" s="106"/>
      <c r="T575" s="106"/>
      <c r="U575" s="106"/>
      <c r="V575" s="86" t="s">
        <v>1994</v>
      </c>
      <c r="W575" s="106"/>
      <c r="X575" s="106"/>
      <c r="Y575" s="106"/>
      <c r="AZ575" s="79" t="s">
        <v>1139</v>
      </c>
      <c r="BA575" s="80" t="s">
        <v>1970</v>
      </c>
      <c r="BE575" s="79" t="s">
        <v>1002</v>
      </c>
      <c r="BF575" s="82" t="s">
        <v>700</v>
      </c>
    </row>
    <row r="576" spans="8:58">
      <c r="H576" s="106"/>
      <c r="I576" s="106"/>
      <c r="J576" s="106"/>
      <c r="K576" s="106"/>
      <c r="L576" s="106"/>
      <c r="M576" s="106"/>
      <c r="N576" s="106"/>
      <c r="O576" s="106"/>
      <c r="P576" s="106"/>
      <c r="Q576" s="106"/>
      <c r="R576" s="106"/>
      <c r="S576" s="106"/>
      <c r="T576" s="106"/>
      <c r="U576" s="106"/>
      <c r="V576" s="86" t="s">
        <v>1995</v>
      </c>
      <c r="W576" s="106"/>
      <c r="X576" s="106"/>
      <c r="Y576" s="106"/>
      <c r="AZ576" s="79" t="s">
        <v>1147</v>
      </c>
      <c r="BA576" s="80" t="s">
        <v>1970</v>
      </c>
      <c r="BE576" s="79" t="s">
        <v>573</v>
      </c>
      <c r="BF576" s="82" t="s">
        <v>880</v>
      </c>
    </row>
    <row r="577" spans="8:58">
      <c r="H577" s="106"/>
      <c r="I577" s="106"/>
      <c r="J577" s="106"/>
      <c r="K577" s="106"/>
      <c r="L577" s="106"/>
      <c r="M577" s="106"/>
      <c r="N577" s="106"/>
      <c r="O577" s="106"/>
      <c r="P577" s="106"/>
      <c r="Q577" s="106"/>
      <c r="R577" s="106"/>
      <c r="S577" s="106"/>
      <c r="T577" s="106"/>
      <c r="U577" s="106"/>
      <c r="V577" s="86" t="s">
        <v>1996</v>
      </c>
      <c r="W577" s="106"/>
      <c r="X577" s="106"/>
      <c r="Y577" s="106"/>
      <c r="AZ577" s="79" t="s">
        <v>1155</v>
      </c>
      <c r="BA577" s="80" t="s">
        <v>1970</v>
      </c>
      <c r="BE577" s="79" t="s">
        <v>1022</v>
      </c>
      <c r="BF577" s="82" t="s">
        <v>880</v>
      </c>
    </row>
    <row r="578" spans="8:58">
      <c r="H578" s="106"/>
      <c r="I578" s="106"/>
      <c r="J578" s="106"/>
      <c r="K578" s="106"/>
      <c r="L578" s="106"/>
      <c r="M578" s="106"/>
      <c r="N578" s="106"/>
      <c r="O578" s="106"/>
      <c r="P578" s="106"/>
      <c r="Q578" s="106"/>
      <c r="R578" s="106"/>
      <c r="S578" s="106"/>
      <c r="T578" s="106"/>
      <c r="U578" s="106"/>
      <c r="V578" s="86" t="s">
        <v>1997</v>
      </c>
      <c r="W578" s="106"/>
      <c r="X578" s="106"/>
      <c r="Y578" s="106"/>
      <c r="AZ578" s="79" t="s">
        <v>1162</v>
      </c>
      <c r="BA578" s="80" t="s">
        <v>1970</v>
      </c>
      <c r="BE578" s="79" t="s">
        <v>1345</v>
      </c>
      <c r="BF578" s="82" t="s">
        <v>386</v>
      </c>
    </row>
    <row r="579" spans="8:58">
      <c r="H579" s="106"/>
      <c r="I579" s="106"/>
      <c r="J579" s="106"/>
      <c r="K579" s="106"/>
      <c r="L579" s="106"/>
      <c r="M579" s="106"/>
      <c r="N579" s="106"/>
      <c r="O579" s="106"/>
      <c r="P579" s="106"/>
      <c r="Q579" s="106"/>
      <c r="R579" s="106"/>
      <c r="S579" s="106"/>
      <c r="T579" s="106"/>
      <c r="U579" s="106"/>
      <c r="V579" s="86" t="s">
        <v>1998</v>
      </c>
      <c r="W579" s="106"/>
      <c r="X579" s="106"/>
      <c r="Y579" s="106"/>
      <c r="AZ579" s="79" t="s">
        <v>1171</v>
      </c>
      <c r="BA579" s="80" t="s">
        <v>1970</v>
      </c>
      <c r="BE579" s="79" t="s">
        <v>655</v>
      </c>
      <c r="BF579" s="82" t="s">
        <v>386</v>
      </c>
    </row>
    <row r="580" spans="8:58">
      <c r="H580" s="106"/>
      <c r="I580" s="106"/>
      <c r="J580" s="106"/>
      <c r="K580" s="106"/>
      <c r="L580" s="106"/>
      <c r="M580" s="106"/>
      <c r="N580" s="106"/>
      <c r="O580" s="106"/>
      <c r="P580" s="106"/>
      <c r="Q580" s="106"/>
      <c r="R580" s="106"/>
      <c r="S580" s="106"/>
      <c r="T580" s="106"/>
      <c r="U580" s="106"/>
      <c r="V580" s="86" t="s">
        <v>1999</v>
      </c>
      <c r="W580" s="106"/>
      <c r="X580" s="106"/>
      <c r="Y580" s="106"/>
      <c r="AZ580" s="79" t="s">
        <v>1179</v>
      </c>
      <c r="BA580" s="80" t="s">
        <v>1970</v>
      </c>
      <c r="BE580" s="79" t="s">
        <v>457</v>
      </c>
      <c r="BF580" s="82" t="s">
        <v>700</v>
      </c>
    </row>
    <row r="581" spans="8:58">
      <c r="H581" s="106"/>
      <c r="I581" s="106"/>
      <c r="J581" s="106"/>
      <c r="K581" s="106"/>
      <c r="L581" s="106"/>
      <c r="M581" s="106"/>
      <c r="N581" s="106"/>
      <c r="O581" s="106"/>
      <c r="P581" s="106"/>
      <c r="Q581" s="106"/>
      <c r="R581" s="106"/>
      <c r="S581" s="106"/>
      <c r="T581" s="106"/>
      <c r="U581" s="106"/>
      <c r="V581" s="86" t="s">
        <v>2000</v>
      </c>
      <c r="W581" s="106"/>
      <c r="X581" s="106"/>
      <c r="Y581" s="106"/>
      <c r="AZ581" s="79" t="s">
        <v>1187</v>
      </c>
      <c r="BA581" s="80" t="s">
        <v>1970</v>
      </c>
      <c r="BE581" s="79" t="s">
        <v>1698</v>
      </c>
      <c r="BF581" s="82" t="s">
        <v>386</v>
      </c>
    </row>
    <row r="582" spans="8:58">
      <c r="H582" s="106"/>
      <c r="I582" s="106"/>
      <c r="J582" s="106"/>
      <c r="K582" s="106"/>
      <c r="L582" s="106"/>
      <c r="M582" s="106"/>
      <c r="N582" s="106"/>
      <c r="O582" s="106"/>
      <c r="P582" s="106"/>
      <c r="Q582" s="106"/>
      <c r="R582" s="106"/>
      <c r="S582" s="106"/>
      <c r="T582" s="106"/>
      <c r="U582" s="106"/>
      <c r="V582" s="86" t="s">
        <v>2001</v>
      </c>
      <c r="W582" s="106"/>
      <c r="X582" s="106"/>
      <c r="Y582" s="106"/>
      <c r="AZ582" s="79" t="s">
        <v>1193</v>
      </c>
      <c r="BA582" s="80" t="s">
        <v>1970</v>
      </c>
      <c r="BE582" s="79" t="s">
        <v>512</v>
      </c>
      <c r="BF582" s="82" t="s">
        <v>951</v>
      </c>
    </row>
    <row r="583" spans="8:58">
      <c r="H583" s="106"/>
      <c r="I583" s="106"/>
      <c r="J583" s="106"/>
      <c r="K583" s="106"/>
      <c r="L583" s="106"/>
      <c r="M583" s="106"/>
      <c r="N583" s="106"/>
      <c r="O583" s="106"/>
      <c r="P583" s="106"/>
      <c r="Q583" s="106"/>
      <c r="R583" s="106"/>
      <c r="S583" s="106"/>
      <c r="T583" s="106"/>
      <c r="U583" s="106"/>
      <c r="V583" s="86" t="s">
        <v>664</v>
      </c>
      <c r="W583" s="106"/>
      <c r="X583" s="106"/>
      <c r="Y583" s="106"/>
      <c r="AZ583" s="79" t="s">
        <v>1200</v>
      </c>
      <c r="BA583" s="80" t="s">
        <v>1970</v>
      </c>
      <c r="BE583" s="79" t="s">
        <v>1006</v>
      </c>
      <c r="BF583" s="82" t="s">
        <v>951</v>
      </c>
    </row>
    <row r="584" spans="8:58">
      <c r="H584" s="106"/>
      <c r="I584" s="106"/>
      <c r="J584" s="106"/>
      <c r="K584" s="106"/>
      <c r="L584" s="106"/>
      <c r="M584" s="106"/>
      <c r="N584" s="106"/>
      <c r="O584" s="106"/>
      <c r="P584" s="106"/>
      <c r="Q584" s="106"/>
      <c r="R584" s="106"/>
      <c r="S584" s="106"/>
      <c r="T584" s="106"/>
      <c r="U584" s="106"/>
      <c r="V584" s="86" t="s">
        <v>2002</v>
      </c>
      <c r="W584" s="106"/>
      <c r="X584" s="106"/>
      <c r="Y584" s="106"/>
      <c r="AZ584" s="79" t="s">
        <v>1207</v>
      </c>
      <c r="BA584" s="80" t="s">
        <v>1970</v>
      </c>
      <c r="BE584" s="79" t="s">
        <v>1013</v>
      </c>
      <c r="BF584" s="82" t="s">
        <v>951</v>
      </c>
    </row>
    <row r="585" spans="8:58">
      <c r="H585" s="106"/>
      <c r="I585" s="106"/>
      <c r="J585" s="106"/>
      <c r="K585" s="106"/>
      <c r="L585" s="106"/>
      <c r="M585" s="106"/>
      <c r="N585" s="106"/>
      <c r="O585" s="106"/>
      <c r="P585" s="106"/>
      <c r="Q585" s="106"/>
      <c r="R585" s="106"/>
      <c r="S585" s="106"/>
      <c r="T585" s="106"/>
      <c r="U585" s="106"/>
      <c r="V585" s="86" t="s">
        <v>2003</v>
      </c>
      <c r="W585" s="106"/>
      <c r="X585" s="106"/>
      <c r="Y585" s="106"/>
      <c r="AZ585" s="79" t="s">
        <v>1220</v>
      </c>
      <c r="BA585" s="80" t="s">
        <v>1970</v>
      </c>
      <c r="BE585" s="79" t="s">
        <v>1009</v>
      </c>
      <c r="BF585" s="82" t="s">
        <v>700</v>
      </c>
    </row>
    <row r="586" spans="8:58">
      <c r="H586" s="106"/>
      <c r="I586" s="106"/>
      <c r="J586" s="106"/>
      <c r="K586" s="106"/>
      <c r="L586" s="106"/>
      <c r="M586" s="106"/>
      <c r="N586" s="106"/>
      <c r="O586" s="106"/>
      <c r="P586" s="106"/>
      <c r="Q586" s="106"/>
      <c r="R586" s="106"/>
      <c r="S586" s="106"/>
      <c r="T586" s="106"/>
      <c r="U586" s="106"/>
      <c r="V586" s="86" t="s">
        <v>2004</v>
      </c>
      <c r="W586" s="106"/>
      <c r="X586" s="106"/>
      <c r="Y586" s="106"/>
      <c r="AZ586" s="79" t="s">
        <v>1225</v>
      </c>
      <c r="BA586" s="80" t="s">
        <v>1970</v>
      </c>
      <c r="BE586" s="79" t="s">
        <v>1017</v>
      </c>
      <c r="BF586" s="82" t="s">
        <v>700</v>
      </c>
    </row>
    <row r="587" spans="8:58">
      <c r="H587" s="106"/>
      <c r="I587" s="106"/>
      <c r="J587" s="106"/>
      <c r="K587" s="106"/>
      <c r="L587" s="106"/>
      <c r="M587" s="106"/>
      <c r="N587" s="106"/>
      <c r="O587" s="106"/>
      <c r="P587" s="106"/>
      <c r="Q587" s="106"/>
      <c r="R587" s="106"/>
      <c r="S587" s="106"/>
      <c r="T587" s="106"/>
      <c r="U587" s="106"/>
      <c r="V587" s="86" t="s">
        <v>2005</v>
      </c>
      <c r="W587" s="106"/>
      <c r="X587" s="106"/>
      <c r="Y587" s="106"/>
      <c r="AZ587" s="79" t="s">
        <v>1229</v>
      </c>
      <c r="BA587" s="80" t="s">
        <v>1970</v>
      </c>
      <c r="BE587" s="79" t="s">
        <v>1025</v>
      </c>
      <c r="BF587" s="82" t="s">
        <v>700</v>
      </c>
    </row>
    <row r="588" spans="8:58">
      <c r="H588" s="106"/>
      <c r="I588" s="106"/>
      <c r="J588" s="106"/>
      <c r="K588" s="106"/>
      <c r="L588" s="106"/>
      <c r="M588" s="106"/>
      <c r="N588" s="106"/>
      <c r="O588" s="106"/>
      <c r="P588" s="106"/>
      <c r="Q588" s="106"/>
      <c r="R588" s="106"/>
      <c r="S588" s="106"/>
      <c r="T588" s="106"/>
      <c r="U588" s="106"/>
      <c r="V588" s="86" t="s">
        <v>2006</v>
      </c>
      <c r="W588" s="106"/>
      <c r="X588" s="106"/>
      <c r="Y588" s="106"/>
      <c r="AZ588" s="79" t="s">
        <v>1233</v>
      </c>
      <c r="BA588" s="80" t="s">
        <v>1970</v>
      </c>
      <c r="BE588" s="79" t="s">
        <v>1699</v>
      </c>
      <c r="BF588" s="82" t="s">
        <v>386</v>
      </c>
    </row>
    <row r="589" spans="8:58">
      <c r="H589" s="106"/>
      <c r="I589" s="106"/>
      <c r="J589" s="106"/>
      <c r="K589" s="106"/>
      <c r="L589" s="106"/>
      <c r="M589" s="106"/>
      <c r="N589" s="106"/>
      <c r="O589" s="106"/>
      <c r="P589" s="106"/>
      <c r="Q589" s="106"/>
      <c r="R589" s="106"/>
      <c r="S589" s="106"/>
      <c r="T589" s="106"/>
      <c r="U589" s="106"/>
      <c r="V589" s="86" t="s">
        <v>2007</v>
      </c>
      <c r="W589" s="106"/>
      <c r="X589" s="106"/>
      <c r="Y589" s="106"/>
      <c r="AZ589" s="79" t="s">
        <v>1237</v>
      </c>
      <c r="BA589" s="80" t="s">
        <v>1970</v>
      </c>
      <c r="BE589" s="79" t="s">
        <v>1700</v>
      </c>
      <c r="BF589" s="82" t="s">
        <v>386</v>
      </c>
    </row>
    <row r="590" spans="8:58">
      <c r="H590" s="106"/>
      <c r="I590" s="106"/>
      <c r="J590" s="106"/>
      <c r="K590" s="106"/>
      <c r="L590" s="106"/>
      <c r="M590" s="106"/>
      <c r="N590" s="106"/>
      <c r="O590" s="106"/>
      <c r="P590" s="106"/>
      <c r="Q590" s="106"/>
      <c r="R590" s="106"/>
      <c r="S590" s="106"/>
      <c r="T590" s="106"/>
      <c r="U590" s="106"/>
      <c r="V590" s="86" t="s">
        <v>2008</v>
      </c>
      <c r="W590" s="106"/>
      <c r="X590" s="106"/>
      <c r="Y590" s="106"/>
      <c r="AZ590" s="79" t="s">
        <v>1240</v>
      </c>
      <c r="BA590" s="80" t="s">
        <v>1970</v>
      </c>
      <c r="BE590" s="79" t="s">
        <v>1147</v>
      </c>
      <c r="BF590" s="82" t="s">
        <v>386</v>
      </c>
    </row>
    <row r="591" spans="8:58">
      <c r="H591" s="106"/>
      <c r="I591" s="106"/>
      <c r="J591" s="106"/>
      <c r="K591" s="106"/>
      <c r="L591" s="106"/>
      <c r="M591" s="106"/>
      <c r="N591" s="106"/>
      <c r="O591" s="106"/>
      <c r="P591" s="106"/>
      <c r="Q591" s="106"/>
      <c r="R591" s="106"/>
      <c r="S591" s="106"/>
      <c r="T591" s="106"/>
      <c r="U591" s="106"/>
      <c r="V591" s="86" t="s">
        <v>2009</v>
      </c>
      <c r="W591" s="106"/>
      <c r="X591" s="106"/>
      <c r="Y591" s="106"/>
      <c r="AZ591" s="79" t="s">
        <v>1244</v>
      </c>
      <c r="BA591" s="80" t="s">
        <v>1970</v>
      </c>
      <c r="BE591" s="79" t="s">
        <v>1349</v>
      </c>
      <c r="BF591" s="82" t="s">
        <v>386</v>
      </c>
    </row>
    <row r="592" spans="8:58">
      <c r="H592" s="106"/>
      <c r="I592" s="106"/>
      <c r="J592" s="106"/>
      <c r="K592" s="106"/>
      <c r="L592" s="106"/>
      <c r="M592" s="106"/>
      <c r="N592" s="106"/>
      <c r="O592" s="106"/>
      <c r="P592" s="106"/>
      <c r="Q592" s="106"/>
      <c r="R592" s="106"/>
      <c r="S592" s="106"/>
      <c r="T592" s="106"/>
      <c r="U592" s="106"/>
      <c r="V592" s="86" t="s">
        <v>2010</v>
      </c>
      <c r="W592" s="106"/>
      <c r="X592" s="106"/>
      <c r="Y592" s="106"/>
      <c r="AZ592" s="79" t="s">
        <v>1248</v>
      </c>
      <c r="BA592" s="80" t="s">
        <v>1970</v>
      </c>
      <c r="BE592" s="79" t="s">
        <v>548</v>
      </c>
      <c r="BF592" s="82" t="s">
        <v>700</v>
      </c>
    </row>
    <row r="593" spans="8:58">
      <c r="H593" s="106"/>
      <c r="I593" s="106"/>
      <c r="J593" s="106"/>
      <c r="K593" s="106"/>
      <c r="L593" s="106"/>
      <c r="M593" s="106"/>
      <c r="N593" s="106"/>
      <c r="O593" s="106"/>
      <c r="P593" s="106"/>
      <c r="Q593" s="106"/>
      <c r="R593" s="106"/>
      <c r="S593" s="106"/>
      <c r="T593" s="106"/>
      <c r="U593" s="106"/>
      <c r="V593" s="86" t="s">
        <v>2011</v>
      </c>
      <c r="W593" s="106"/>
      <c r="X593" s="106"/>
      <c r="Y593" s="106"/>
      <c r="AZ593" s="79" t="s">
        <v>1272</v>
      </c>
      <c r="BA593" s="80" t="s">
        <v>1970</v>
      </c>
      <c r="BE593" s="79" t="s">
        <v>1322</v>
      </c>
      <c r="BF593" s="82" t="s">
        <v>700</v>
      </c>
    </row>
    <row r="594" spans="8:58">
      <c r="H594" s="106"/>
      <c r="I594" s="106"/>
      <c r="J594" s="106"/>
      <c r="K594" s="106"/>
      <c r="L594" s="106"/>
      <c r="M594" s="106"/>
      <c r="N594" s="106"/>
      <c r="O594" s="106"/>
      <c r="P594" s="106"/>
      <c r="Q594" s="106"/>
      <c r="R594" s="106"/>
      <c r="S594" s="106"/>
      <c r="T594" s="106"/>
      <c r="U594" s="106"/>
      <c r="V594" s="86" t="s">
        <v>2012</v>
      </c>
      <c r="W594" s="106"/>
      <c r="X594" s="106"/>
      <c r="Y594" s="106"/>
      <c r="AZ594" s="79" t="s">
        <v>1276</v>
      </c>
      <c r="BA594" s="80" t="s">
        <v>1970</v>
      </c>
      <c r="BE594" s="79" t="s">
        <v>1701</v>
      </c>
      <c r="BF594" s="82" t="s">
        <v>386</v>
      </c>
    </row>
    <row r="595" spans="8:58">
      <c r="H595" s="106"/>
      <c r="I595" s="106"/>
      <c r="J595" s="106"/>
      <c r="K595" s="106"/>
      <c r="L595" s="106"/>
      <c r="M595" s="106"/>
      <c r="N595" s="106"/>
      <c r="O595" s="106"/>
      <c r="P595" s="106"/>
      <c r="Q595" s="106"/>
      <c r="R595" s="106"/>
      <c r="S595" s="106"/>
      <c r="T595" s="106"/>
      <c r="U595" s="106"/>
      <c r="V595" s="86" t="s">
        <v>2013</v>
      </c>
      <c r="W595" s="106"/>
      <c r="X595" s="106"/>
      <c r="Y595" s="106"/>
      <c r="AZ595" s="79" t="s">
        <v>1280</v>
      </c>
      <c r="BA595" s="80" t="s">
        <v>1970</v>
      </c>
      <c r="BE595" s="79" t="s">
        <v>1326</v>
      </c>
      <c r="BF595" s="82" t="s">
        <v>700</v>
      </c>
    </row>
    <row r="596" spans="8:58">
      <c r="H596" s="106"/>
      <c r="I596" s="106"/>
      <c r="J596" s="106"/>
      <c r="K596" s="106"/>
      <c r="L596" s="106"/>
      <c r="M596" s="106"/>
      <c r="N596" s="106"/>
      <c r="O596" s="106"/>
      <c r="P596" s="106"/>
      <c r="Q596" s="106"/>
      <c r="R596" s="106"/>
      <c r="S596" s="106"/>
      <c r="T596" s="106"/>
      <c r="U596" s="106"/>
      <c r="V596" s="86" t="s">
        <v>2014</v>
      </c>
      <c r="W596" s="106"/>
      <c r="X596" s="106"/>
      <c r="Y596" s="106"/>
      <c r="AZ596" s="79" t="s">
        <v>1284</v>
      </c>
      <c r="BA596" s="80" t="s">
        <v>1970</v>
      </c>
      <c r="BE596" s="79" t="s">
        <v>1330</v>
      </c>
      <c r="BF596" s="82" t="s">
        <v>700</v>
      </c>
    </row>
    <row r="597" spans="8:58">
      <c r="H597" s="106"/>
      <c r="I597" s="106"/>
      <c r="J597" s="106"/>
      <c r="K597" s="106"/>
      <c r="L597" s="106"/>
      <c r="M597" s="106"/>
      <c r="N597" s="106"/>
      <c r="O597" s="106"/>
      <c r="P597" s="106"/>
      <c r="Q597" s="106"/>
      <c r="R597" s="106"/>
      <c r="S597" s="106"/>
      <c r="T597" s="106"/>
      <c r="U597" s="106"/>
      <c r="V597" s="87" t="s">
        <v>2015</v>
      </c>
      <c r="W597" s="106"/>
      <c r="X597" s="106"/>
      <c r="Y597" s="106"/>
      <c r="AZ597" s="79" t="s">
        <v>1288</v>
      </c>
      <c r="BA597" s="80" t="s">
        <v>1970</v>
      </c>
      <c r="BE597" s="79" t="s">
        <v>1021</v>
      </c>
      <c r="BF597" s="82" t="s">
        <v>951</v>
      </c>
    </row>
    <row r="598" spans="8:58">
      <c r="H598" s="106"/>
      <c r="I598" s="106"/>
      <c r="J598" s="106"/>
      <c r="K598" s="106"/>
      <c r="L598" s="106"/>
      <c r="M598" s="106"/>
      <c r="N598" s="106"/>
      <c r="O598" s="106"/>
      <c r="P598" s="106"/>
      <c r="Q598" s="106"/>
      <c r="R598" s="106"/>
      <c r="S598" s="106"/>
      <c r="T598" s="106"/>
      <c r="U598" s="106"/>
      <c r="V598" s="106"/>
      <c r="W598" s="106"/>
      <c r="X598" s="106"/>
      <c r="Y598" s="106"/>
      <c r="AZ598" s="79" t="s">
        <v>1292</v>
      </c>
      <c r="BA598" s="80" t="s">
        <v>1970</v>
      </c>
      <c r="BE598" s="79" t="s">
        <v>1335</v>
      </c>
      <c r="BF598" s="82" t="s">
        <v>700</v>
      </c>
    </row>
    <row r="599" spans="8:58">
      <c r="H599" s="106"/>
      <c r="I599" s="106"/>
      <c r="J599" s="106"/>
      <c r="K599" s="106"/>
      <c r="L599" s="106"/>
      <c r="M599" s="106"/>
      <c r="N599" s="106"/>
      <c r="O599" s="106"/>
      <c r="P599" s="106"/>
      <c r="Q599" s="106"/>
      <c r="R599" s="106"/>
      <c r="S599" s="106"/>
      <c r="T599" s="106"/>
      <c r="U599" s="106"/>
      <c r="V599" s="106"/>
      <c r="W599" s="106"/>
      <c r="X599" s="106"/>
      <c r="Y599" s="106"/>
      <c r="AZ599" s="79" t="s">
        <v>1297</v>
      </c>
      <c r="BA599" s="80" t="s">
        <v>1970</v>
      </c>
      <c r="BE599" s="79" t="s">
        <v>1702</v>
      </c>
      <c r="BF599" s="82" t="s">
        <v>386</v>
      </c>
    </row>
    <row r="600" spans="8:58">
      <c r="H600" s="106"/>
      <c r="I600" s="106"/>
      <c r="J600" s="106"/>
      <c r="K600" s="106"/>
      <c r="L600" s="106"/>
      <c r="M600" s="106"/>
      <c r="N600" s="106"/>
      <c r="O600" s="106"/>
      <c r="P600" s="106"/>
      <c r="Q600" s="106"/>
      <c r="R600" s="106"/>
      <c r="S600" s="106"/>
      <c r="T600" s="106"/>
      <c r="U600" s="106"/>
      <c r="V600" s="106"/>
      <c r="W600" s="106"/>
      <c r="X600" s="106"/>
      <c r="Y600" s="106"/>
      <c r="AZ600" s="79" t="s">
        <v>1301</v>
      </c>
      <c r="BA600" s="80" t="s">
        <v>1970</v>
      </c>
      <c r="BE600" s="79" t="s">
        <v>1703</v>
      </c>
      <c r="BF600" s="82" t="s">
        <v>386</v>
      </c>
    </row>
    <row r="601" spans="8:58">
      <c r="H601" s="106"/>
      <c r="I601" s="106"/>
      <c r="J601" s="106"/>
      <c r="K601" s="106"/>
      <c r="L601" s="106"/>
      <c r="M601" s="106"/>
      <c r="N601" s="106"/>
      <c r="O601" s="106"/>
      <c r="P601" s="106"/>
      <c r="Q601" s="106"/>
      <c r="R601" s="106"/>
      <c r="S601" s="106"/>
      <c r="T601" s="106"/>
      <c r="U601" s="106"/>
      <c r="V601" s="106"/>
      <c r="W601" s="106"/>
      <c r="X601" s="106"/>
      <c r="Y601" s="106"/>
      <c r="AZ601" s="79" t="s">
        <v>1305</v>
      </c>
      <c r="BA601" s="80" t="s">
        <v>1970</v>
      </c>
      <c r="BE601" s="79" t="s">
        <v>1705</v>
      </c>
      <c r="BF601" s="82" t="s">
        <v>386</v>
      </c>
    </row>
    <row r="602" spans="8:58">
      <c r="H602" s="106"/>
      <c r="I602" s="106"/>
      <c r="J602" s="106"/>
      <c r="K602" s="106"/>
      <c r="L602" s="106"/>
      <c r="M602" s="106"/>
      <c r="N602" s="106"/>
      <c r="O602" s="106"/>
      <c r="P602" s="106"/>
      <c r="Q602" s="106"/>
      <c r="R602" s="106"/>
      <c r="S602" s="106"/>
      <c r="T602" s="106"/>
      <c r="U602" s="106"/>
      <c r="V602" s="106"/>
      <c r="W602" s="106"/>
      <c r="X602" s="106"/>
      <c r="Y602" s="106"/>
      <c r="AZ602" s="79" t="s">
        <v>1310</v>
      </c>
      <c r="BA602" s="80" t="s">
        <v>1970</v>
      </c>
      <c r="BE602" s="79" t="s">
        <v>1706</v>
      </c>
      <c r="BF602" s="82" t="s">
        <v>386</v>
      </c>
    </row>
    <row r="603" spans="8:58">
      <c r="H603" s="106"/>
      <c r="I603" s="106"/>
      <c r="J603" s="106"/>
      <c r="K603" s="106"/>
      <c r="L603" s="106"/>
      <c r="M603" s="106"/>
      <c r="N603" s="106"/>
      <c r="O603" s="106"/>
      <c r="P603" s="106"/>
      <c r="Q603" s="106"/>
      <c r="R603" s="106"/>
      <c r="S603" s="106"/>
      <c r="T603" s="106"/>
      <c r="U603" s="106"/>
      <c r="V603" s="106"/>
      <c r="W603" s="106"/>
      <c r="X603" s="106"/>
      <c r="Y603" s="106"/>
      <c r="AZ603" s="79" t="s">
        <v>1314</v>
      </c>
      <c r="BA603" s="80" t="s">
        <v>1970</v>
      </c>
      <c r="BE603" s="79" t="s">
        <v>1707</v>
      </c>
      <c r="BF603" s="82" t="s">
        <v>386</v>
      </c>
    </row>
    <row r="604" spans="8:58">
      <c r="H604" s="106"/>
      <c r="I604" s="106"/>
      <c r="J604" s="106"/>
      <c r="K604" s="106"/>
      <c r="L604" s="106"/>
      <c r="M604" s="106"/>
      <c r="N604" s="106"/>
      <c r="O604" s="106"/>
      <c r="P604" s="106"/>
      <c r="Q604" s="106"/>
      <c r="R604" s="106"/>
      <c r="S604" s="106"/>
      <c r="T604" s="106"/>
      <c r="U604" s="106"/>
      <c r="V604" s="106"/>
      <c r="W604" s="106"/>
      <c r="X604" s="106"/>
      <c r="Y604" s="106"/>
      <c r="AZ604" s="79" t="s">
        <v>1319</v>
      </c>
      <c r="BA604" s="80" t="s">
        <v>1970</v>
      </c>
      <c r="BE604" s="79" t="s">
        <v>1353</v>
      </c>
      <c r="BF604" s="82" t="s">
        <v>386</v>
      </c>
    </row>
    <row r="605" spans="8:58">
      <c r="H605" s="106"/>
      <c r="I605" s="106"/>
      <c r="J605" s="106"/>
      <c r="K605" s="106"/>
      <c r="L605" s="106"/>
      <c r="M605" s="106"/>
      <c r="N605" s="106"/>
      <c r="O605" s="106"/>
      <c r="P605" s="106"/>
      <c r="Q605" s="106"/>
      <c r="R605" s="106"/>
      <c r="S605" s="106"/>
      <c r="T605" s="106"/>
      <c r="U605" s="106"/>
      <c r="V605" s="106"/>
      <c r="W605" s="106"/>
      <c r="X605" s="106"/>
      <c r="Y605" s="106"/>
      <c r="AZ605" s="79" t="s">
        <v>1323</v>
      </c>
      <c r="BA605" s="80" t="s">
        <v>1970</v>
      </c>
      <c r="BE605" s="79" t="s">
        <v>1155</v>
      </c>
      <c r="BF605" s="82" t="s">
        <v>386</v>
      </c>
    </row>
    <row r="606" spans="8:58">
      <c r="H606" s="106"/>
      <c r="I606" s="106"/>
      <c r="J606" s="106"/>
      <c r="K606" s="106"/>
      <c r="L606" s="106"/>
      <c r="M606" s="106"/>
      <c r="N606" s="106"/>
      <c r="O606" s="106"/>
      <c r="P606" s="106"/>
      <c r="Q606" s="106"/>
      <c r="R606" s="106"/>
      <c r="S606" s="106"/>
      <c r="T606" s="106"/>
      <c r="U606" s="106"/>
      <c r="V606" s="106"/>
      <c r="W606" s="106"/>
      <c r="X606" s="106"/>
      <c r="Y606" s="106"/>
      <c r="AZ606" s="79" t="s">
        <v>1327</v>
      </c>
      <c r="BA606" s="80" t="s">
        <v>1970</v>
      </c>
      <c r="BE606" s="79" t="s">
        <v>1162</v>
      </c>
      <c r="BF606" s="82" t="s">
        <v>386</v>
      </c>
    </row>
    <row r="607" spans="8:58">
      <c r="H607" s="106"/>
      <c r="I607" s="106"/>
      <c r="J607" s="106"/>
      <c r="K607" s="106"/>
      <c r="L607" s="106"/>
      <c r="M607" s="106"/>
      <c r="N607" s="106"/>
      <c r="O607" s="106"/>
      <c r="P607" s="106"/>
      <c r="Q607" s="106"/>
      <c r="R607" s="106"/>
      <c r="S607" s="106"/>
      <c r="T607" s="106"/>
      <c r="U607" s="106"/>
      <c r="V607" s="106"/>
      <c r="W607" s="106"/>
      <c r="X607" s="106"/>
      <c r="Y607" s="106"/>
      <c r="AZ607" s="79" t="s">
        <v>1331</v>
      </c>
      <c r="BA607" s="80" t="s">
        <v>1970</v>
      </c>
      <c r="BE607" s="79" t="s">
        <v>1339</v>
      </c>
      <c r="BF607" s="82" t="s">
        <v>700</v>
      </c>
    </row>
    <row r="608" spans="8:58">
      <c r="H608" s="106"/>
      <c r="I608" s="106"/>
      <c r="J608" s="106"/>
      <c r="K608" s="106"/>
      <c r="L608" s="106"/>
      <c r="M608" s="106"/>
      <c r="N608" s="106"/>
      <c r="O608" s="106"/>
      <c r="P608" s="106"/>
      <c r="Q608" s="106"/>
      <c r="R608" s="106"/>
      <c r="S608" s="106"/>
      <c r="T608" s="106"/>
      <c r="U608" s="106"/>
      <c r="V608" s="106"/>
      <c r="W608" s="106"/>
      <c r="X608" s="106"/>
      <c r="Y608" s="106"/>
      <c r="AZ608" s="79" t="s">
        <v>1336</v>
      </c>
      <c r="BA608" s="80" t="s">
        <v>1970</v>
      </c>
      <c r="BE608" s="79" t="s">
        <v>746</v>
      </c>
      <c r="BF608" s="82" t="s">
        <v>386</v>
      </c>
    </row>
    <row r="609" spans="8:58">
      <c r="H609" s="106"/>
      <c r="I609" s="106"/>
      <c r="J609" s="106"/>
      <c r="K609" s="106"/>
      <c r="L609" s="106"/>
      <c r="M609" s="106"/>
      <c r="N609" s="106"/>
      <c r="O609" s="106"/>
      <c r="P609" s="106"/>
      <c r="Q609" s="106"/>
      <c r="R609" s="106"/>
      <c r="S609" s="106"/>
      <c r="T609" s="106"/>
      <c r="U609" s="106"/>
      <c r="V609" s="106"/>
      <c r="W609" s="106"/>
      <c r="X609" s="106"/>
      <c r="Y609" s="106"/>
      <c r="AZ609" s="79" t="s">
        <v>1344</v>
      </c>
      <c r="BA609" s="80" t="s">
        <v>1970</v>
      </c>
      <c r="BE609" s="79" t="s">
        <v>1343</v>
      </c>
      <c r="BF609" s="82" t="s">
        <v>700</v>
      </c>
    </row>
    <row r="610" spans="8:58">
      <c r="H610" s="106"/>
      <c r="I610" s="106"/>
      <c r="J610" s="106"/>
      <c r="K610" s="106"/>
      <c r="L610" s="106"/>
      <c r="M610" s="106"/>
      <c r="N610" s="106"/>
      <c r="O610" s="106"/>
      <c r="P610" s="106"/>
      <c r="Q610" s="106"/>
      <c r="R610" s="106"/>
      <c r="S610" s="106"/>
      <c r="T610" s="106"/>
      <c r="U610" s="106"/>
      <c r="V610" s="106"/>
      <c r="W610" s="106"/>
      <c r="X610" s="106"/>
      <c r="Y610" s="106"/>
      <c r="AZ610" s="79" t="s">
        <v>1348</v>
      </c>
      <c r="BA610" s="80" t="s">
        <v>1970</v>
      </c>
      <c r="BE610" s="79" t="s">
        <v>1708</v>
      </c>
      <c r="BF610" s="82" t="s">
        <v>386</v>
      </c>
    </row>
    <row r="611" spans="8:58">
      <c r="H611" s="106"/>
      <c r="I611" s="106"/>
      <c r="J611" s="106"/>
      <c r="K611" s="106"/>
      <c r="L611" s="106"/>
      <c r="M611" s="106"/>
      <c r="N611" s="106"/>
      <c r="O611" s="106"/>
      <c r="P611" s="106"/>
      <c r="Q611" s="106"/>
      <c r="R611" s="106"/>
      <c r="S611" s="106"/>
      <c r="T611" s="106"/>
      <c r="U611" s="106"/>
      <c r="V611" s="106"/>
      <c r="W611" s="106"/>
      <c r="X611" s="106"/>
      <c r="Y611" s="106"/>
      <c r="AZ611" s="79" t="s">
        <v>1352</v>
      </c>
      <c r="BA611" s="80" t="s">
        <v>1970</v>
      </c>
      <c r="BE611" s="79" t="s">
        <v>504</v>
      </c>
      <c r="BF611" s="82" t="s">
        <v>880</v>
      </c>
    </row>
    <row r="612" spans="8:58">
      <c r="H612" s="106"/>
      <c r="I612" s="106"/>
      <c r="J612" s="106"/>
      <c r="K612" s="106"/>
      <c r="L612" s="106"/>
      <c r="M612" s="106"/>
      <c r="N612" s="106"/>
      <c r="O612" s="106"/>
      <c r="P612" s="106"/>
      <c r="Q612" s="106"/>
      <c r="R612" s="106"/>
      <c r="S612" s="106"/>
      <c r="T612" s="106"/>
      <c r="U612" s="106"/>
      <c r="V612" s="106"/>
      <c r="W612" s="106"/>
      <c r="X612" s="106"/>
      <c r="Y612" s="106"/>
      <c r="AZ612" s="79" t="s">
        <v>1356</v>
      </c>
      <c r="BA612" s="80" t="s">
        <v>1970</v>
      </c>
      <c r="BE612" s="79" t="s">
        <v>1709</v>
      </c>
      <c r="BF612" s="82" t="s">
        <v>386</v>
      </c>
    </row>
    <row r="613" spans="8:58">
      <c r="H613" s="106"/>
      <c r="I613" s="106"/>
      <c r="J613" s="106"/>
      <c r="K613" s="106"/>
      <c r="L613" s="106"/>
      <c r="M613" s="106"/>
      <c r="N613" s="106"/>
      <c r="O613" s="106"/>
      <c r="P613" s="106"/>
      <c r="Q613" s="106"/>
      <c r="R613" s="106"/>
      <c r="S613" s="106"/>
      <c r="T613" s="106"/>
      <c r="U613" s="106"/>
      <c r="V613" s="106"/>
      <c r="W613" s="106"/>
      <c r="X613" s="106"/>
      <c r="Y613" s="106"/>
      <c r="AZ613" s="79" t="s">
        <v>1364</v>
      </c>
      <c r="BA613" s="80" t="s">
        <v>1970</v>
      </c>
      <c r="BE613" s="79" t="s">
        <v>582</v>
      </c>
      <c r="BF613" s="82" t="s">
        <v>386</v>
      </c>
    </row>
    <row r="614" spans="8:58">
      <c r="H614" s="106"/>
      <c r="I614" s="106"/>
      <c r="J614" s="106"/>
      <c r="K614" s="106"/>
      <c r="L614" s="106"/>
      <c r="M614" s="106"/>
      <c r="N614" s="106"/>
      <c r="O614" s="106"/>
      <c r="P614" s="106"/>
      <c r="Q614" s="106"/>
      <c r="R614" s="106"/>
      <c r="S614" s="106"/>
      <c r="T614" s="106"/>
      <c r="U614" s="106"/>
      <c r="V614" s="106"/>
      <c r="W614" s="106"/>
      <c r="X614" s="106"/>
      <c r="Y614" s="106"/>
      <c r="AZ614" s="79" t="s">
        <v>1369</v>
      </c>
      <c r="BA614" s="80" t="s">
        <v>1970</v>
      </c>
      <c r="BE614" s="79" t="s">
        <v>751</v>
      </c>
      <c r="BF614" s="82" t="s">
        <v>386</v>
      </c>
    </row>
    <row r="615" spans="8:58">
      <c r="H615" s="106"/>
      <c r="I615" s="106"/>
      <c r="J615" s="106"/>
      <c r="K615" s="106"/>
      <c r="L615" s="106"/>
      <c r="M615" s="106"/>
      <c r="N615" s="106"/>
      <c r="O615" s="106"/>
      <c r="P615" s="106"/>
      <c r="Q615" s="106"/>
      <c r="R615" s="106"/>
      <c r="S615" s="106"/>
      <c r="T615" s="106"/>
      <c r="U615" s="106"/>
      <c r="V615" s="106"/>
      <c r="W615" s="106"/>
      <c r="X615" s="106"/>
      <c r="Y615" s="106"/>
      <c r="AZ615" s="79" t="s">
        <v>1373</v>
      </c>
      <c r="BA615" s="80" t="s">
        <v>1970</v>
      </c>
      <c r="BE615" s="79" t="s">
        <v>1357</v>
      </c>
      <c r="BF615" s="82" t="s">
        <v>386</v>
      </c>
    </row>
    <row r="616" spans="8:58">
      <c r="H616" s="106"/>
      <c r="I616" s="106"/>
      <c r="J616" s="106"/>
      <c r="K616" s="106"/>
      <c r="L616" s="106"/>
      <c r="M616" s="106"/>
      <c r="N616" s="106"/>
      <c r="O616" s="106"/>
      <c r="P616" s="106"/>
      <c r="Q616" s="106"/>
      <c r="R616" s="106"/>
      <c r="S616" s="106"/>
      <c r="T616" s="106"/>
      <c r="U616" s="106"/>
      <c r="V616" s="106"/>
      <c r="W616" s="106"/>
      <c r="X616" s="106"/>
      <c r="Y616" s="106"/>
      <c r="AZ616" s="79" t="s">
        <v>1378</v>
      </c>
      <c r="BA616" s="80" t="s">
        <v>1970</v>
      </c>
      <c r="BE616" s="79" t="s">
        <v>1361</v>
      </c>
      <c r="BF616" s="82" t="s">
        <v>386</v>
      </c>
    </row>
    <row r="617" spans="8:58">
      <c r="H617" s="106"/>
      <c r="I617" s="106"/>
      <c r="J617" s="106"/>
      <c r="K617" s="106"/>
      <c r="L617" s="106"/>
      <c r="M617" s="106"/>
      <c r="N617" s="106"/>
      <c r="O617" s="106"/>
      <c r="P617" s="106"/>
      <c r="Q617" s="106"/>
      <c r="R617" s="106"/>
      <c r="S617" s="106"/>
      <c r="T617" s="106"/>
      <c r="U617" s="106"/>
      <c r="V617" s="106"/>
      <c r="W617" s="106"/>
      <c r="X617" s="106"/>
      <c r="Y617" s="106"/>
      <c r="AZ617" s="79" t="s">
        <v>1400</v>
      </c>
      <c r="BA617" s="80" t="s">
        <v>1970</v>
      </c>
      <c r="BE617" s="79" t="s">
        <v>666</v>
      </c>
      <c r="BF617" s="82" t="s">
        <v>386</v>
      </c>
    </row>
    <row r="618" spans="8:58">
      <c r="H618" s="106"/>
      <c r="I618" s="106"/>
      <c r="J618" s="106"/>
      <c r="K618" s="106"/>
      <c r="L618" s="106"/>
      <c r="M618" s="106"/>
      <c r="N618" s="106"/>
      <c r="O618" s="106"/>
      <c r="P618" s="106"/>
      <c r="Q618" s="106"/>
      <c r="R618" s="106"/>
      <c r="S618" s="106"/>
      <c r="T618" s="106"/>
      <c r="U618" s="106"/>
      <c r="V618" s="106"/>
      <c r="W618" s="106"/>
      <c r="X618" s="106"/>
      <c r="Y618" s="106"/>
      <c r="AZ618" s="79" t="s">
        <v>1404</v>
      </c>
      <c r="BA618" s="80" t="s">
        <v>1970</v>
      </c>
      <c r="BE618" s="79" t="s">
        <v>1710</v>
      </c>
      <c r="BF618" s="82" t="s">
        <v>386</v>
      </c>
    </row>
    <row r="619" spans="8:58">
      <c r="H619" s="106"/>
      <c r="I619" s="106"/>
      <c r="J619" s="106"/>
      <c r="K619" s="106"/>
      <c r="L619" s="106"/>
      <c r="M619" s="106"/>
      <c r="N619" s="106"/>
      <c r="O619" s="106"/>
      <c r="P619" s="106"/>
      <c r="Q619" s="106"/>
      <c r="R619" s="106"/>
      <c r="S619" s="106"/>
      <c r="T619" s="106"/>
      <c r="U619" s="106"/>
      <c r="V619" s="106"/>
      <c r="W619" s="106"/>
      <c r="X619" s="106"/>
      <c r="Y619" s="106"/>
      <c r="AZ619" s="79" t="s">
        <v>1409</v>
      </c>
      <c r="BA619" s="80" t="s">
        <v>1970</v>
      </c>
      <c r="BE619" s="79" t="s">
        <v>799</v>
      </c>
      <c r="BF619" s="82" t="s">
        <v>274</v>
      </c>
    </row>
    <row r="620" spans="8:58">
      <c r="H620" s="106"/>
      <c r="I620" s="106"/>
      <c r="J620" s="106"/>
      <c r="K620" s="106"/>
      <c r="L620" s="106"/>
      <c r="M620" s="106"/>
      <c r="N620" s="106"/>
      <c r="O620" s="106"/>
      <c r="P620" s="106"/>
      <c r="Q620" s="106"/>
      <c r="R620" s="106"/>
      <c r="S620" s="106"/>
      <c r="T620" s="106"/>
      <c r="U620" s="106"/>
      <c r="V620" s="106"/>
      <c r="W620" s="106"/>
      <c r="X620" s="106"/>
      <c r="Y620" s="106"/>
      <c r="AZ620" s="79" t="s">
        <v>1413</v>
      </c>
      <c r="BA620" s="80" t="s">
        <v>1970</v>
      </c>
      <c r="BE620" s="79" t="s">
        <v>1711</v>
      </c>
      <c r="BF620" s="82" t="s">
        <v>386</v>
      </c>
    </row>
    <row r="621" spans="8:58">
      <c r="H621" s="106"/>
      <c r="I621" s="106"/>
      <c r="J621" s="106"/>
      <c r="K621" s="106"/>
      <c r="L621" s="106"/>
      <c r="M621" s="106"/>
      <c r="N621" s="106"/>
      <c r="O621" s="106"/>
      <c r="P621" s="106"/>
      <c r="Q621" s="106"/>
      <c r="R621" s="106"/>
      <c r="S621" s="106"/>
      <c r="T621" s="106"/>
      <c r="U621" s="106"/>
      <c r="V621" s="106"/>
      <c r="W621" s="106"/>
      <c r="X621" s="106"/>
      <c r="Y621" s="106"/>
      <c r="AZ621" s="79" t="s">
        <v>1417</v>
      </c>
      <c r="BA621" s="80" t="s">
        <v>1970</v>
      </c>
      <c r="BE621" s="79" t="s">
        <v>1712</v>
      </c>
      <c r="BF621" s="82" t="s">
        <v>386</v>
      </c>
    </row>
    <row r="622" spans="8:58">
      <c r="H622" s="106"/>
      <c r="I622" s="106"/>
      <c r="J622" s="106"/>
      <c r="K622" s="106"/>
      <c r="L622" s="106"/>
      <c r="M622" s="106"/>
      <c r="N622" s="106"/>
      <c r="O622" s="106"/>
      <c r="P622" s="106"/>
      <c r="Q622" s="106"/>
      <c r="R622" s="106"/>
      <c r="S622" s="106"/>
      <c r="T622" s="106"/>
      <c r="U622" s="106"/>
      <c r="V622" s="106"/>
      <c r="W622" s="106"/>
      <c r="X622" s="106"/>
      <c r="Y622" s="106"/>
      <c r="AZ622" s="79" t="s">
        <v>1425</v>
      </c>
      <c r="BA622" s="80" t="s">
        <v>1970</v>
      </c>
      <c r="BE622" s="79" t="s">
        <v>1713</v>
      </c>
      <c r="BF622" s="82" t="s">
        <v>386</v>
      </c>
    </row>
    <row r="623" spans="8:58">
      <c r="H623" s="106"/>
      <c r="I623" s="106"/>
      <c r="J623" s="106"/>
      <c r="K623" s="106"/>
      <c r="L623" s="106"/>
      <c r="M623" s="106"/>
      <c r="N623" s="106"/>
      <c r="O623" s="106"/>
      <c r="P623" s="106"/>
      <c r="Q623" s="106"/>
      <c r="R623" s="106"/>
      <c r="S623" s="106"/>
      <c r="T623" s="106"/>
      <c r="U623" s="106"/>
      <c r="V623" s="106"/>
      <c r="W623" s="106"/>
      <c r="X623" s="106"/>
      <c r="Y623" s="106"/>
      <c r="AZ623" s="79" t="s">
        <v>1429</v>
      </c>
      <c r="BA623" s="80" t="s">
        <v>1970</v>
      </c>
      <c r="BE623" s="79" t="s">
        <v>1347</v>
      </c>
      <c r="BF623" s="82" t="s">
        <v>700</v>
      </c>
    </row>
    <row r="624" spans="8:58">
      <c r="H624" s="106"/>
      <c r="I624" s="106"/>
      <c r="J624" s="106"/>
      <c r="K624" s="106"/>
      <c r="L624" s="106"/>
      <c r="M624" s="106"/>
      <c r="N624" s="106"/>
      <c r="O624" s="106"/>
      <c r="P624" s="106"/>
      <c r="Q624" s="106"/>
      <c r="R624" s="106"/>
      <c r="S624" s="106"/>
      <c r="T624" s="106"/>
      <c r="U624" s="106"/>
      <c r="V624" s="106"/>
      <c r="W624" s="106"/>
      <c r="X624" s="106"/>
      <c r="Y624" s="106"/>
      <c r="AZ624" s="79" t="s">
        <v>1047</v>
      </c>
      <c r="BA624" s="80" t="s">
        <v>2016</v>
      </c>
      <c r="BE624" s="79" t="s">
        <v>1714</v>
      </c>
      <c r="BF624" s="82" t="s">
        <v>386</v>
      </c>
    </row>
    <row r="625" spans="8:58">
      <c r="H625" s="106"/>
      <c r="I625" s="106"/>
      <c r="J625" s="106"/>
      <c r="K625" s="106"/>
      <c r="L625" s="106"/>
      <c r="M625" s="106"/>
      <c r="N625" s="106"/>
      <c r="O625" s="106"/>
      <c r="P625" s="106"/>
      <c r="Q625" s="106"/>
      <c r="R625" s="106"/>
      <c r="S625" s="106"/>
      <c r="T625" s="106"/>
      <c r="U625" s="106"/>
      <c r="V625" s="106"/>
      <c r="W625" s="106"/>
      <c r="X625" s="106"/>
      <c r="Y625" s="106"/>
      <c r="AZ625" s="79" t="s">
        <v>456</v>
      </c>
      <c r="BA625" s="80" t="s">
        <v>2016</v>
      </c>
      <c r="BE625" s="79" t="s">
        <v>1715</v>
      </c>
      <c r="BF625" s="82" t="s">
        <v>386</v>
      </c>
    </row>
    <row r="626" spans="8:58">
      <c r="H626" s="106"/>
      <c r="I626" s="106"/>
      <c r="J626" s="106"/>
      <c r="K626" s="106"/>
      <c r="L626" s="106"/>
      <c r="M626" s="106"/>
      <c r="N626" s="106"/>
      <c r="O626" s="106"/>
      <c r="P626" s="106"/>
      <c r="Q626" s="106"/>
      <c r="R626" s="106"/>
      <c r="S626" s="106"/>
      <c r="T626" s="106"/>
      <c r="U626" s="106"/>
      <c r="V626" s="106"/>
      <c r="W626" s="106"/>
      <c r="X626" s="106"/>
      <c r="Y626" s="106"/>
      <c r="AZ626" s="79" t="s">
        <v>626</v>
      </c>
      <c r="BA626" s="80" t="s">
        <v>2017</v>
      </c>
      <c r="BE626" s="79" t="s">
        <v>1716</v>
      </c>
      <c r="BF626" s="82" t="s">
        <v>386</v>
      </c>
    </row>
    <row r="627" spans="8:58">
      <c r="H627" s="106"/>
      <c r="I627" s="106"/>
      <c r="J627" s="106"/>
      <c r="K627" s="106"/>
      <c r="L627" s="106"/>
      <c r="M627" s="106"/>
      <c r="N627" s="106"/>
      <c r="O627" s="106"/>
      <c r="P627" s="106"/>
      <c r="Q627" s="106"/>
      <c r="R627" s="106"/>
      <c r="S627" s="106"/>
      <c r="T627" s="106"/>
      <c r="U627" s="106"/>
      <c r="V627" s="106"/>
      <c r="W627" s="106"/>
      <c r="X627" s="106"/>
      <c r="Y627" s="106"/>
      <c r="AZ627" s="79" t="s">
        <v>1113</v>
      </c>
      <c r="BA627" s="80" t="s">
        <v>2017</v>
      </c>
      <c r="BE627" s="79" t="s">
        <v>1717</v>
      </c>
      <c r="BF627" s="82" t="s">
        <v>386</v>
      </c>
    </row>
    <row r="628" spans="8:58">
      <c r="H628" s="106"/>
      <c r="I628" s="106"/>
      <c r="J628" s="106"/>
      <c r="K628" s="106"/>
      <c r="L628" s="106"/>
      <c r="M628" s="106"/>
      <c r="N628" s="106"/>
      <c r="O628" s="106"/>
      <c r="P628" s="106"/>
      <c r="Q628" s="106"/>
      <c r="R628" s="106"/>
      <c r="S628" s="106"/>
      <c r="T628" s="106"/>
      <c r="U628" s="106"/>
      <c r="V628" s="106"/>
      <c r="W628" s="106"/>
      <c r="X628" s="106"/>
      <c r="Y628" s="106"/>
      <c r="AZ628" s="79" t="s">
        <v>1431</v>
      </c>
      <c r="BA628" s="80" t="s">
        <v>2017</v>
      </c>
      <c r="BE628" s="79" t="s">
        <v>1718</v>
      </c>
      <c r="BF628" s="82" t="s">
        <v>386</v>
      </c>
    </row>
    <row r="629" spans="8:58">
      <c r="H629" s="106"/>
      <c r="I629" s="106"/>
      <c r="J629" s="106"/>
      <c r="K629" s="106"/>
      <c r="L629" s="106"/>
      <c r="M629" s="106"/>
      <c r="N629" s="106"/>
      <c r="O629" s="106"/>
      <c r="P629" s="106"/>
      <c r="Q629" s="106"/>
      <c r="R629" s="106"/>
      <c r="S629" s="106"/>
      <c r="T629" s="106"/>
      <c r="U629" s="106"/>
      <c r="V629" s="106"/>
      <c r="W629" s="106"/>
      <c r="X629" s="106"/>
      <c r="Y629" s="106"/>
      <c r="AZ629" s="79" t="s">
        <v>1434</v>
      </c>
      <c r="BA629" s="80" t="s">
        <v>2017</v>
      </c>
      <c r="BE629" s="79" t="s">
        <v>1171</v>
      </c>
      <c r="BF629" s="82" t="s">
        <v>386</v>
      </c>
    </row>
    <row r="630" spans="8:58">
      <c r="H630" s="106"/>
      <c r="I630" s="106"/>
      <c r="J630" s="106"/>
      <c r="K630" s="106"/>
      <c r="L630" s="106"/>
      <c r="M630" s="106"/>
      <c r="N630" s="106"/>
      <c r="O630" s="106"/>
      <c r="P630" s="106"/>
      <c r="Q630" s="106"/>
      <c r="R630" s="106"/>
      <c r="S630" s="106"/>
      <c r="T630" s="106"/>
      <c r="U630" s="106"/>
      <c r="V630" s="106"/>
      <c r="W630" s="106"/>
      <c r="X630" s="106"/>
      <c r="Y630" s="106"/>
      <c r="AZ630" s="79" t="s">
        <v>1438</v>
      </c>
      <c r="BA630" s="80" t="s">
        <v>2017</v>
      </c>
      <c r="BE630" s="79" t="s">
        <v>1719</v>
      </c>
      <c r="BF630" s="82" t="s">
        <v>386</v>
      </c>
    </row>
    <row r="631" spans="8:58">
      <c r="H631" s="106"/>
      <c r="I631" s="106"/>
      <c r="J631" s="106"/>
      <c r="K631" s="106"/>
      <c r="L631" s="106"/>
      <c r="M631" s="106"/>
      <c r="N631" s="106"/>
      <c r="O631" s="106"/>
      <c r="P631" s="106"/>
      <c r="Q631" s="106"/>
      <c r="R631" s="106"/>
      <c r="S631" s="106"/>
      <c r="T631" s="106"/>
      <c r="U631" s="106"/>
      <c r="V631" s="106"/>
      <c r="W631" s="106"/>
      <c r="X631" s="106"/>
      <c r="Y631" s="106"/>
      <c r="AZ631" s="79" t="s">
        <v>1477</v>
      </c>
      <c r="BA631" s="80" t="s">
        <v>2017</v>
      </c>
      <c r="BE631" s="79" t="s">
        <v>1179</v>
      </c>
      <c r="BF631" s="82" t="s">
        <v>386</v>
      </c>
    </row>
    <row r="632" spans="8:58">
      <c r="H632" s="106"/>
      <c r="I632" s="106"/>
      <c r="J632" s="106"/>
      <c r="K632" s="106"/>
      <c r="L632" s="106"/>
      <c r="M632" s="106"/>
      <c r="N632" s="106"/>
      <c r="O632" s="106"/>
      <c r="P632" s="106"/>
      <c r="Q632" s="106"/>
      <c r="R632" s="106"/>
      <c r="S632" s="106"/>
      <c r="T632" s="106"/>
      <c r="U632" s="106"/>
      <c r="V632" s="106"/>
      <c r="W632" s="106"/>
      <c r="X632" s="106"/>
      <c r="Y632" s="106"/>
      <c r="AZ632" s="79" t="s">
        <v>1481</v>
      </c>
      <c r="BA632" s="80" t="s">
        <v>2017</v>
      </c>
      <c r="BE632" s="79" t="s">
        <v>1720</v>
      </c>
      <c r="BF632" s="82" t="s">
        <v>386</v>
      </c>
    </row>
    <row r="633" spans="8:58">
      <c r="H633" s="106"/>
      <c r="I633" s="106"/>
      <c r="J633" s="106"/>
      <c r="K633" s="106"/>
      <c r="L633" s="106"/>
      <c r="M633" s="106"/>
      <c r="N633" s="106"/>
      <c r="O633" s="106"/>
      <c r="P633" s="106"/>
      <c r="Q633" s="106"/>
      <c r="R633" s="106"/>
      <c r="S633" s="106"/>
      <c r="T633" s="106"/>
      <c r="U633" s="106"/>
      <c r="V633" s="106"/>
      <c r="W633" s="106"/>
      <c r="X633" s="106"/>
      <c r="Y633" s="106"/>
      <c r="AZ633" s="79" t="s">
        <v>1618</v>
      </c>
      <c r="BA633" s="80" t="s">
        <v>2017</v>
      </c>
      <c r="BE633" s="79" t="s">
        <v>1721</v>
      </c>
      <c r="BF633" s="82" t="s">
        <v>386</v>
      </c>
    </row>
    <row r="634" spans="8:58">
      <c r="H634" s="106"/>
      <c r="I634" s="106"/>
      <c r="J634" s="106"/>
      <c r="K634" s="106"/>
      <c r="L634" s="106"/>
      <c r="M634" s="106"/>
      <c r="N634" s="106"/>
      <c r="O634" s="106"/>
      <c r="P634" s="106"/>
      <c r="Q634" s="106"/>
      <c r="R634" s="106"/>
      <c r="S634" s="106"/>
      <c r="T634" s="106"/>
      <c r="U634" s="106"/>
      <c r="V634" s="106"/>
      <c r="W634" s="106"/>
      <c r="X634" s="106"/>
      <c r="Y634" s="106"/>
      <c r="AZ634" s="79" t="s">
        <v>1620</v>
      </c>
      <c r="BA634" s="80" t="s">
        <v>2017</v>
      </c>
      <c r="BE634" s="79" t="s">
        <v>1722</v>
      </c>
      <c r="BF634" s="82" t="s">
        <v>386</v>
      </c>
    </row>
    <row r="635" spans="8:58">
      <c r="H635" s="106"/>
      <c r="I635" s="106"/>
      <c r="J635" s="106"/>
      <c r="K635" s="106"/>
      <c r="L635" s="106"/>
      <c r="M635" s="106"/>
      <c r="N635" s="106"/>
      <c r="O635" s="106"/>
      <c r="P635" s="106"/>
      <c r="Q635" s="106"/>
      <c r="R635" s="106"/>
      <c r="S635" s="106"/>
      <c r="T635" s="106"/>
      <c r="U635" s="106"/>
      <c r="V635" s="106"/>
      <c r="W635" s="106"/>
      <c r="X635" s="106"/>
      <c r="Y635" s="106"/>
      <c r="AZ635" s="79" t="s">
        <v>1724</v>
      </c>
      <c r="BA635" s="80" t="s">
        <v>2017</v>
      </c>
      <c r="BE635" s="79" t="s">
        <v>1351</v>
      </c>
      <c r="BF635" s="82" t="s">
        <v>700</v>
      </c>
    </row>
    <row r="636" spans="8:58">
      <c r="H636" s="106"/>
      <c r="I636" s="106"/>
      <c r="J636" s="106"/>
      <c r="K636" s="106"/>
      <c r="L636" s="106"/>
      <c r="M636" s="106"/>
      <c r="N636" s="106"/>
      <c r="O636" s="106"/>
      <c r="P636" s="106"/>
      <c r="Q636" s="106"/>
      <c r="R636" s="106"/>
      <c r="S636" s="106"/>
      <c r="T636" s="106"/>
      <c r="U636" s="106"/>
      <c r="V636" s="106"/>
      <c r="W636" s="106"/>
      <c r="X636" s="106"/>
      <c r="Y636" s="106"/>
      <c r="AZ636" s="79" t="s">
        <v>1774</v>
      </c>
      <c r="BA636" s="80" t="s">
        <v>2017</v>
      </c>
      <c r="BE636" s="79" t="s">
        <v>1365</v>
      </c>
      <c r="BF636" s="82" t="s">
        <v>386</v>
      </c>
    </row>
    <row r="637" spans="8:58">
      <c r="H637" s="106"/>
      <c r="I637" s="106"/>
      <c r="J637" s="106"/>
      <c r="K637" s="106"/>
      <c r="L637" s="106"/>
      <c r="M637" s="106"/>
      <c r="N637" s="106"/>
      <c r="O637" s="106"/>
      <c r="P637" s="106"/>
      <c r="Q637" s="106"/>
      <c r="R637" s="106"/>
      <c r="S637" s="106"/>
      <c r="T637" s="106"/>
      <c r="U637" s="106"/>
      <c r="V637" s="106"/>
      <c r="W637" s="106"/>
      <c r="X637" s="106"/>
      <c r="Y637" s="106"/>
      <c r="AZ637" s="79" t="s">
        <v>1843</v>
      </c>
      <c r="BA637" s="80" t="s">
        <v>2017</v>
      </c>
      <c r="BE637" s="79" t="s">
        <v>1355</v>
      </c>
      <c r="BF637" s="82" t="s">
        <v>700</v>
      </c>
    </row>
    <row r="638" spans="8:58">
      <c r="H638" s="106"/>
      <c r="I638" s="106"/>
      <c r="J638" s="106"/>
      <c r="K638" s="106"/>
      <c r="L638" s="106"/>
      <c r="M638" s="106"/>
      <c r="N638" s="106"/>
      <c r="O638" s="106"/>
      <c r="P638" s="106"/>
      <c r="Q638" s="106"/>
      <c r="R638" s="106"/>
      <c r="S638" s="106"/>
      <c r="T638" s="106"/>
      <c r="U638" s="106"/>
      <c r="V638" s="106"/>
      <c r="W638" s="106"/>
      <c r="X638" s="106"/>
      <c r="Y638" s="106"/>
      <c r="AZ638" s="79" t="s">
        <v>1844</v>
      </c>
      <c r="BA638" s="80" t="s">
        <v>2017</v>
      </c>
      <c r="BE638" s="79" t="s">
        <v>1359</v>
      </c>
      <c r="BF638" s="82" t="s">
        <v>700</v>
      </c>
    </row>
    <row r="639" spans="8:58">
      <c r="H639" s="106"/>
      <c r="I639" s="106"/>
      <c r="J639" s="106"/>
      <c r="K639" s="106"/>
      <c r="L639" s="106"/>
      <c r="M639" s="106"/>
      <c r="N639" s="106"/>
      <c r="O639" s="106"/>
      <c r="P639" s="106"/>
      <c r="Q639" s="106"/>
      <c r="R639" s="106"/>
      <c r="S639" s="106"/>
      <c r="T639" s="106"/>
      <c r="U639" s="106"/>
      <c r="V639" s="106"/>
      <c r="W639" s="106"/>
      <c r="X639" s="106"/>
      <c r="Y639" s="106"/>
      <c r="AZ639" s="79" t="s">
        <v>1905</v>
      </c>
      <c r="BA639" s="80" t="s">
        <v>2017</v>
      </c>
      <c r="BE639" s="79" t="s">
        <v>598</v>
      </c>
      <c r="BF639" s="82" t="s">
        <v>386</v>
      </c>
    </row>
    <row r="640" spans="8:58">
      <c r="H640" s="106"/>
      <c r="I640" s="106"/>
      <c r="J640" s="106"/>
      <c r="K640" s="106"/>
      <c r="L640" s="106"/>
      <c r="M640" s="106"/>
      <c r="N640" s="106"/>
      <c r="O640" s="106"/>
      <c r="P640" s="106"/>
      <c r="Q640" s="106"/>
      <c r="R640" s="106"/>
      <c r="S640" s="106"/>
      <c r="T640" s="106"/>
      <c r="U640" s="106"/>
      <c r="V640" s="106"/>
      <c r="W640" s="106"/>
      <c r="X640" s="106"/>
      <c r="Y640" s="106"/>
      <c r="AZ640" s="79" t="s">
        <v>969</v>
      </c>
      <c r="BA640" s="80" t="s">
        <v>2018</v>
      </c>
      <c r="BE640" s="79" t="s">
        <v>958</v>
      </c>
      <c r="BF640" s="82" t="s">
        <v>274</v>
      </c>
    </row>
    <row r="641" spans="8:58">
      <c r="H641" s="106"/>
      <c r="I641" s="106"/>
      <c r="J641" s="106"/>
      <c r="K641" s="106"/>
      <c r="L641" s="106"/>
      <c r="M641" s="106"/>
      <c r="N641" s="106"/>
      <c r="O641" s="106"/>
      <c r="P641" s="106"/>
      <c r="Q641" s="106"/>
      <c r="R641" s="106"/>
      <c r="S641" s="106"/>
      <c r="T641" s="106"/>
      <c r="U641" s="106"/>
      <c r="V641" s="106"/>
      <c r="W641" s="106"/>
      <c r="X641" s="106"/>
      <c r="Y641" s="106"/>
      <c r="AZ641" s="79" t="s">
        <v>982</v>
      </c>
      <c r="BA641" s="80" t="s">
        <v>2018</v>
      </c>
      <c r="BE641" s="79" t="s">
        <v>882</v>
      </c>
      <c r="BF641" s="82" t="s">
        <v>880</v>
      </c>
    </row>
    <row r="642" spans="8:58">
      <c r="H642" s="106"/>
      <c r="I642" s="106"/>
      <c r="J642" s="106"/>
      <c r="K642" s="106"/>
      <c r="L642" s="106"/>
      <c r="M642" s="106"/>
      <c r="N642" s="106"/>
      <c r="O642" s="106"/>
      <c r="P642" s="106"/>
      <c r="Q642" s="106"/>
      <c r="R642" s="106"/>
      <c r="S642" s="106"/>
      <c r="T642" s="106"/>
      <c r="U642" s="106"/>
      <c r="V642" s="106"/>
      <c r="W642" s="106"/>
      <c r="X642" s="106"/>
      <c r="Y642" s="106"/>
      <c r="AZ642" s="79" t="s">
        <v>997</v>
      </c>
      <c r="BA642" s="80" t="s">
        <v>2018</v>
      </c>
      <c r="BE642" s="79" t="s">
        <v>1051</v>
      </c>
      <c r="BF642" s="82" t="s">
        <v>880</v>
      </c>
    </row>
    <row r="643" spans="8:58">
      <c r="H643" s="106"/>
      <c r="I643" s="106"/>
      <c r="J643" s="106"/>
      <c r="K643" s="106"/>
      <c r="L643" s="106"/>
      <c r="M643" s="106"/>
      <c r="N643" s="106"/>
      <c r="O643" s="106"/>
      <c r="P643" s="106"/>
      <c r="Q643" s="106"/>
      <c r="R643" s="106"/>
      <c r="S643" s="106"/>
      <c r="T643" s="106"/>
      <c r="U643" s="106"/>
      <c r="V643" s="106"/>
      <c r="W643" s="106"/>
      <c r="X643" s="106"/>
      <c r="Y643" s="106"/>
      <c r="AZ643" s="79" t="s">
        <v>1253</v>
      </c>
      <c r="BA643" s="80" t="s">
        <v>2018</v>
      </c>
      <c r="BE643" s="79" t="s">
        <v>645</v>
      </c>
      <c r="BF643" s="82" t="s">
        <v>880</v>
      </c>
    </row>
    <row r="644" spans="8:58">
      <c r="H644" s="106"/>
      <c r="I644" s="106"/>
      <c r="J644" s="106"/>
      <c r="K644" s="106"/>
      <c r="L644" s="106"/>
      <c r="M644" s="106"/>
      <c r="N644" s="106"/>
      <c r="O644" s="106"/>
      <c r="P644" s="106"/>
      <c r="Q644" s="106"/>
      <c r="R644" s="106"/>
      <c r="S644" s="106"/>
      <c r="T644" s="106"/>
      <c r="U644" s="106"/>
      <c r="V644" s="106"/>
      <c r="W644" s="106"/>
      <c r="X644" s="106"/>
      <c r="Y644" s="106"/>
      <c r="AZ644" s="79" t="s">
        <v>1257</v>
      </c>
      <c r="BA644" s="80" t="s">
        <v>2018</v>
      </c>
      <c r="BE644" s="79" t="s">
        <v>1065</v>
      </c>
      <c r="BF644" s="82" t="s">
        <v>274</v>
      </c>
    </row>
    <row r="645" spans="8:58">
      <c r="H645" s="106"/>
      <c r="I645" s="106"/>
      <c r="J645" s="106"/>
      <c r="K645" s="106"/>
      <c r="L645" s="106"/>
      <c r="M645" s="106"/>
      <c r="N645" s="106"/>
      <c r="O645" s="106"/>
      <c r="P645" s="106"/>
      <c r="Q645" s="106"/>
      <c r="R645" s="106"/>
      <c r="S645" s="106"/>
      <c r="T645" s="106"/>
      <c r="U645" s="106"/>
      <c r="V645" s="106"/>
      <c r="W645" s="106"/>
      <c r="X645" s="106"/>
      <c r="Y645" s="106"/>
      <c r="AZ645" s="79" t="s">
        <v>1260</v>
      </c>
      <c r="BA645" s="80" t="s">
        <v>2018</v>
      </c>
      <c r="BE645" s="79" t="s">
        <v>1030</v>
      </c>
      <c r="BF645" s="82" t="s">
        <v>274</v>
      </c>
    </row>
    <row r="646" spans="8:58">
      <c r="H646" s="106"/>
      <c r="I646" s="106"/>
      <c r="J646" s="106"/>
      <c r="K646" s="106"/>
      <c r="L646" s="106"/>
      <c r="M646" s="106"/>
      <c r="N646" s="106"/>
      <c r="O646" s="106"/>
      <c r="P646" s="106"/>
      <c r="Q646" s="106"/>
      <c r="R646" s="106"/>
      <c r="S646" s="106"/>
      <c r="T646" s="106"/>
      <c r="U646" s="106"/>
      <c r="V646" s="106"/>
      <c r="W646" s="106"/>
      <c r="X646" s="106"/>
      <c r="Y646" s="106"/>
      <c r="AZ646" s="79" t="s">
        <v>1264</v>
      </c>
      <c r="BA646" s="80" t="s">
        <v>2018</v>
      </c>
      <c r="BE646" s="79" t="s">
        <v>1082</v>
      </c>
      <c r="BF646" s="82" t="s">
        <v>274</v>
      </c>
    </row>
    <row r="647" spans="8:58">
      <c r="H647" s="106"/>
      <c r="I647" s="106"/>
      <c r="J647" s="106"/>
      <c r="K647" s="106"/>
      <c r="L647" s="106"/>
      <c r="M647" s="106"/>
      <c r="N647" s="106"/>
      <c r="O647" s="106"/>
      <c r="P647" s="106"/>
      <c r="Q647" s="106"/>
      <c r="R647" s="106"/>
      <c r="S647" s="106"/>
      <c r="T647" s="106"/>
      <c r="U647" s="106"/>
      <c r="V647" s="106"/>
      <c r="W647" s="106"/>
      <c r="X647" s="106"/>
      <c r="Y647" s="106"/>
      <c r="AZ647" s="79" t="s">
        <v>1340</v>
      </c>
      <c r="BA647" s="80" t="s">
        <v>2018</v>
      </c>
      <c r="BE647" s="79" t="s">
        <v>1089</v>
      </c>
      <c r="BF647" s="82" t="s">
        <v>880</v>
      </c>
    </row>
    <row r="648" spans="8:58">
      <c r="H648" s="106"/>
      <c r="I648" s="106"/>
      <c r="J648" s="106"/>
      <c r="K648" s="106"/>
      <c r="L648" s="106"/>
      <c r="M648" s="106"/>
      <c r="N648" s="106"/>
      <c r="O648" s="106"/>
      <c r="P648" s="106"/>
      <c r="Q648" s="106"/>
      <c r="R648" s="106"/>
      <c r="S648" s="106"/>
      <c r="T648" s="106"/>
      <c r="U648" s="106"/>
      <c r="V648" s="106"/>
      <c r="W648" s="106"/>
      <c r="X648" s="106"/>
      <c r="Y648" s="106"/>
      <c r="AZ648" s="79" t="s">
        <v>1360</v>
      </c>
      <c r="BA648" s="80" t="s">
        <v>2018</v>
      </c>
      <c r="BE648" s="79" t="s">
        <v>1096</v>
      </c>
      <c r="BF648" s="82" t="s">
        <v>274</v>
      </c>
    </row>
    <row r="649" spans="8:58">
      <c r="H649" s="106"/>
      <c r="I649" s="106"/>
      <c r="J649" s="106"/>
      <c r="K649" s="106"/>
      <c r="L649" s="106"/>
      <c r="M649" s="106"/>
      <c r="N649" s="106"/>
      <c r="O649" s="106"/>
      <c r="P649" s="106"/>
      <c r="Q649" s="106"/>
      <c r="R649" s="106"/>
      <c r="S649" s="106"/>
      <c r="T649" s="106"/>
      <c r="U649" s="106"/>
      <c r="V649" s="106"/>
      <c r="W649" s="106"/>
      <c r="X649" s="106"/>
      <c r="Y649" s="106"/>
      <c r="AZ649" s="79" t="s">
        <v>1383</v>
      </c>
      <c r="BA649" s="80" t="s">
        <v>2018</v>
      </c>
      <c r="BE649" s="79" t="s">
        <v>715</v>
      </c>
      <c r="BF649" s="82" t="s">
        <v>274</v>
      </c>
    </row>
    <row r="650" spans="8:58">
      <c r="H650" s="106"/>
      <c r="I650" s="106"/>
      <c r="J650" s="106"/>
      <c r="K650" s="106"/>
      <c r="L650" s="106"/>
      <c r="M650" s="106"/>
      <c r="N650" s="106"/>
      <c r="O650" s="106"/>
      <c r="P650" s="106"/>
      <c r="Q650" s="106"/>
      <c r="R650" s="106"/>
      <c r="S650" s="106"/>
      <c r="T650" s="106"/>
      <c r="U650" s="106"/>
      <c r="V650" s="106"/>
      <c r="W650" s="106"/>
      <c r="X650" s="106"/>
      <c r="Y650" s="106"/>
      <c r="AZ650" s="79" t="s">
        <v>1392</v>
      </c>
      <c r="BA650" s="80" t="s">
        <v>2018</v>
      </c>
      <c r="BE650" s="79" t="s">
        <v>886</v>
      </c>
      <c r="BF650" s="82" t="s">
        <v>274</v>
      </c>
    </row>
    <row r="651" spans="8:58">
      <c r="H651" s="106"/>
      <c r="I651" s="106"/>
      <c r="J651" s="106"/>
      <c r="K651" s="106"/>
      <c r="L651" s="106"/>
      <c r="M651" s="106"/>
      <c r="N651" s="106"/>
      <c r="O651" s="106"/>
      <c r="P651" s="106"/>
      <c r="Q651" s="106"/>
      <c r="R651" s="106"/>
      <c r="S651" s="106"/>
      <c r="T651" s="106"/>
      <c r="U651" s="106"/>
      <c r="V651" s="106"/>
      <c r="W651" s="106"/>
      <c r="X651" s="106"/>
      <c r="Y651" s="106"/>
      <c r="AZ651" s="79" t="s">
        <v>921</v>
      </c>
      <c r="BA651" s="80" t="s">
        <v>2019</v>
      </c>
      <c r="BE651" s="79" t="s">
        <v>381</v>
      </c>
      <c r="BF651" s="82" t="s">
        <v>880</v>
      </c>
    </row>
    <row r="652" spans="8:58">
      <c r="H652" s="106"/>
      <c r="I652" s="106"/>
      <c r="J652" s="106"/>
      <c r="K652" s="106"/>
      <c r="L652" s="106"/>
      <c r="M652" s="106"/>
      <c r="N652" s="106"/>
      <c r="O652" s="106"/>
      <c r="P652" s="106"/>
      <c r="Q652" s="106"/>
      <c r="R652" s="106"/>
      <c r="S652" s="106"/>
      <c r="T652" s="106"/>
      <c r="U652" s="106"/>
      <c r="V652" s="106"/>
      <c r="W652" s="106"/>
      <c r="X652" s="106"/>
      <c r="Y652" s="106"/>
      <c r="AZ652" s="79" t="s">
        <v>927</v>
      </c>
      <c r="BA652" s="80" t="s">
        <v>2019</v>
      </c>
      <c r="BE652" s="79" t="s">
        <v>898</v>
      </c>
      <c r="BF652" s="82" t="s">
        <v>274</v>
      </c>
    </row>
    <row r="653" spans="8:58">
      <c r="H653" s="106"/>
      <c r="I653" s="106"/>
      <c r="J653" s="106"/>
      <c r="K653" s="106"/>
      <c r="L653" s="106"/>
      <c r="M653" s="106"/>
      <c r="N653" s="106"/>
      <c r="O653" s="106"/>
      <c r="P653" s="106"/>
      <c r="Q653" s="106"/>
      <c r="R653" s="106"/>
      <c r="S653" s="106"/>
      <c r="T653" s="106"/>
      <c r="U653" s="106"/>
      <c r="V653" s="106"/>
      <c r="W653" s="106"/>
      <c r="X653" s="106"/>
      <c r="Y653" s="106"/>
      <c r="AZ653" s="79" t="s">
        <v>934</v>
      </c>
      <c r="BA653" s="80" t="s">
        <v>2019</v>
      </c>
      <c r="BE653" s="79" t="s">
        <v>1134</v>
      </c>
      <c r="BF653" s="82" t="s">
        <v>274</v>
      </c>
    </row>
    <row r="654" spans="8:58">
      <c r="H654" s="106"/>
      <c r="I654" s="106"/>
      <c r="J654" s="106"/>
      <c r="K654" s="106"/>
      <c r="L654" s="106"/>
      <c r="M654" s="106"/>
      <c r="N654" s="106"/>
      <c r="O654" s="106"/>
      <c r="P654" s="106"/>
      <c r="Q654" s="106"/>
      <c r="R654" s="106"/>
      <c r="S654" s="106"/>
      <c r="T654" s="106"/>
      <c r="U654" s="106"/>
      <c r="V654" s="106"/>
      <c r="W654" s="106"/>
      <c r="X654" s="106"/>
      <c r="Y654" s="106"/>
      <c r="AZ654" s="79" t="s">
        <v>1396</v>
      </c>
      <c r="BA654" s="80" t="s">
        <v>2019</v>
      </c>
      <c r="BE654" s="79" t="s">
        <v>985</v>
      </c>
      <c r="BF654" s="82" t="s">
        <v>274</v>
      </c>
    </row>
    <row r="655" spans="8:58">
      <c r="H655" s="106"/>
      <c r="I655" s="106"/>
      <c r="J655" s="106"/>
      <c r="K655" s="106"/>
      <c r="L655" s="106"/>
      <c r="M655" s="106"/>
      <c r="N655" s="106"/>
      <c r="O655" s="106"/>
      <c r="P655" s="106"/>
      <c r="Q655" s="106"/>
      <c r="R655" s="106"/>
      <c r="S655" s="106"/>
      <c r="T655" s="106"/>
      <c r="U655" s="106"/>
      <c r="V655" s="106"/>
      <c r="W655" s="106"/>
      <c r="X655" s="106"/>
      <c r="Y655" s="106"/>
      <c r="AZ655" s="79" t="s">
        <v>1421</v>
      </c>
      <c r="BA655" s="80" t="s">
        <v>2019</v>
      </c>
      <c r="BE655" s="79" t="s">
        <v>1127</v>
      </c>
      <c r="BF655" s="82" t="s">
        <v>880</v>
      </c>
    </row>
    <row r="656" spans="8:58">
      <c r="H656" s="106"/>
      <c r="I656" s="106"/>
      <c r="J656" s="106"/>
      <c r="K656" s="106"/>
      <c r="L656" s="106"/>
      <c r="M656" s="106"/>
      <c r="N656" s="106"/>
      <c r="O656" s="106"/>
      <c r="P656" s="106"/>
      <c r="Q656" s="106"/>
      <c r="R656" s="106"/>
      <c r="S656" s="106"/>
      <c r="T656" s="106"/>
      <c r="U656" s="106"/>
      <c r="V656" s="106"/>
      <c r="W656" s="106"/>
      <c r="X656" s="106"/>
      <c r="Y656" s="106"/>
      <c r="AZ656" s="79" t="s">
        <v>1214</v>
      </c>
      <c r="BA656" s="80" t="s">
        <v>2020</v>
      </c>
      <c r="BE656" s="79" t="s">
        <v>915</v>
      </c>
      <c r="BF656" s="82" t="s">
        <v>274</v>
      </c>
    </row>
    <row r="657" spans="8:58">
      <c r="H657" s="106"/>
      <c r="I657" s="106"/>
      <c r="J657" s="106"/>
      <c r="K657" s="106"/>
      <c r="L657" s="106"/>
      <c r="M657" s="106"/>
      <c r="N657" s="106"/>
      <c r="O657" s="106"/>
      <c r="P657" s="106"/>
      <c r="Q657" s="106"/>
      <c r="R657" s="106"/>
      <c r="S657" s="106"/>
      <c r="T657" s="106"/>
      <c r="U657" s="106"/>
      <c r="V657" s="106"/>
      <c r="W657" s="106"/>
      <c r="X657" s="106"/>
      <c r="Y657" s="106"/>
      <c r="AZ657" s="79" t="s">
        <v>1268</v>
      </c>
      <c r="BA657" s="80" t="s">
        <v>2020</v>
      </c>
      <c r="BE657" s="79" t="s">
        <v>1723</v>
      </c>
      <c r="BF657" s="82" t="s">
        <v>386</v>
      </c>
    </row>
    <row r="658" spans="8:58">
      <c r="H658" s="106"/>
      <c r="I658" s="106"/>
      <c r="J658" s="106"/>
      <c r="K658" s="106"/>
      <c r="L658" s="106"/>
      <c r="M658" s="106"/>
      <c r="N658" s="106"/>
      <c r="O658" s="106"/>
      <c r="P658" s="106"/>
      <c r="Q658" s="106"/>
      <c r="R658" s="106"/>
      <c r="S658" s="106"/>
      <c r="T658" s="106"/>
      <c r="U658" s="106"/>
      <c r="V658" s="106"/>
      <c r="W658" s="106"/>
      <c r="X658" s="106"/>
      <c r="Y658" s="106"/>
      <c r="AZ658" s="128" t="s">
        <v>448</v>
      </c>
      <c r="BA658" s="161" t="s">
        <v>2021</v>
      </c>
      <c r="BE658" s="128" t="s">
        <v>591</v>
      </c>
      <c r="BF658" s="82" t="s">
        <v>274</v>
      </c>
    </row>
    <row r="659" spans="8:58">
      <c r="H659" s="106"/>
      <c r="I659" s="106"/>
      <c r="J659" s="106"/>
      <c r="K659" s="106"/>
      <c r="L659" s="106"/>
      <c r="M659" s="106"/>
      <c r="N659" s="106"/>
      <c r="O659" s="106"/>
      <c r="P659" s="106"/>
      <c r="Q659" s="106"/>
      <c r="R659" s="106"/>
      <c r="S659" s="106"/>
      <c r="T659" s="106"/>
      <c r="U659" s="106"/>
      <c r="V659" s="106"/>
      <c r="W659" s="106"/>
      <c r="X659" s="106"/>
      <c r="Y659" s="106"/>
      <c r="AZ659" s="79" t="s">
        <v>476</v>
      </c>
      <c r="BA659" s="80" t="s">
        <v>2021</v>
      </c>
      <c r="BE659" s="79" t="s">
        <v>1165</v>
      </c>
      <c r="BF659" s="82" t="s">
        <v>274</v>
      </c>
    </row>
    <row r="660" spans="8:58">
      <c r="H660" s="106"/>
      <c r="I660" s="106"/>
      <c r="J660" s="106"/>
      <c r="K660" s="106"/>
      <c r="L660" s="106"/>
      <c r="M660" s="106"/>
      <c r="N660" s="106"/>
      <c r="O660" s="106"/>
      <c r="P660" s="106"/>
      <c r="Q660" s="106"/>
      <c r="R660" s="106"/>
      <c r="S660" s="106"/>
      <c r="T660" s="106"/>
      <c r="U660" s="106"/>
      <c r="V660" s="106"/>
      <c r="W660" s="106"/>
      <c r="X660" s="106"/>
      <c r="Y660" s="106"/>
      <c r="AZ660" s="79" t="s">
        <v>1196</v>
      </c>
      <c r="BA660" s="80" t="s">
        <v>2021</v>
      </c>
      <c r="BE660" s="79" t="s">
        <v>1724</v>
      </c>
      <c r="BF660" s="82" t="s">
        <v>386</v>
      </c>
    </row>
    <row r="661" spans="8:58">
      <c r="H661" s="106"/>
      <c r="I661" s="106"/>
      <c r="J661" s="106"/>
      <c r="K661" s="106"/>
      <c r="L661" s="106"/>
      <c r="M661" s="106"/>
      <c r="N661" s="106"/>
      <c r="O661" s="106"/>
      <c r="P661" s="106"/>
      <c r="Q661" s="106"/>
      <c r="R661" s="106"/>
      <c r="S661" s="106"/>
      <c r="T661" s="106"/>
      <c r="U661" s="106"/>
      <c r="V661" s="106"/>
      <c r="W661" s="106"/>
      <c r="X661" s="106"/>
      <c r="Y661" s="106"/>
      <c r="AZ661" s="79" t="s">
        <v>1266</v>
      </c>
      <c r="BA661" s="80" t="s">
        <v>2021</v>
      </c>
      <c r="BE661" s="79" t="s">
        <v>1725</v>
      </c>
      <c r="BF661" s="82" t="s">
        <v>386</v>
      </c>
    </row>
    <row r="662" spans="8:58">
      <c r="H662" s="106"/>
      <c r="I662" s="106"/>
      <c r="J662" s="106"/>
      <c r="K662" s="106"/>
      <c r="L662" s="106"/>
      <c r="M662" s="106"/>
      <c r="N662" s="106"/>
      <c r="O662" s="106"/>
      <c r="P662" s="106"/>
      <c r="Q662" s="106"/>
      <c r="R662" s="106"/>
      <c r="S662" s="106"/>
      <c r="T662" s="106"/>
      <c r="U662" s="106"/>
      <c r="V662" s="106"/>
      <c r="W662" s="106"/>
      <c r="X662" s="106"/>
      <c r="Y662" s="106"/>
      <c r="AZ662" s="79" t="s">
        <v>1484</v>
      </c>
      <c r="BA662" s="80" t="s">
        <v>2021</v>
      </c>
      <c r="BE662" s="79" t="s">
        <v>1370</v>
      </c>
      <c r="BF662" s="82" t="s">
        <v>386</v>
      </c>
    </row>
    <row r="663" spans="8:58">
      <c r="H663" s="106"/>
      <c r="I663" s="106"/>
      <c r="J663" s="106"/>
      <c r="K663" s="106"/>
      <c r="L663" s="106"/>
      <c r="M663" s="106"/>
      <c r="N663" s="106"/>
      <c r="O663" s="106"/>
      <c r="P663" s="106"/>
      <c r="Q663" s="106"/>
      <c r="R663" s="106"/>
      <c r="S663" s="106"/>
      <c r="T663" s="106"/>
      <c r="U663" s="106"/>
      <c r="V663" s="106"/>
      <c r="W663" s="106"/>
      <c r="X663" s="106"/>
      <c r="Y663" s="106"/>
      <c r="AZ663" s="79" t="s">
        <v>1505</v>
      </c>
      <c r="BA663" s="80" t="s">
        <v>2021</v>
      </c>
      <c r="BE663" s="79" t="s">
        <v>1187</v>
      </c>
      <c r="BF663" s="82" t="s">
        <v>386</v>
      </c>
    </row>
    <row r="664" spans="8:58">
      <c r="H664" s="106"/>
      <c r="I664" s="106"/>
      <c r="J664" s="106"/>
      <c r="K664" s="106"/>
      <c r="L664" s="106"/>
      <c r="M664" s="106"/>
      <c r="N664" s="106"/>
      <c r="O664" s="106"/>
      <c r="P664" s="106"/>
      <c r="Q664" s="106"/>
      <c r="R664" s="106"/>
      <c r="S664" s="106"/>
      <c r="T664" s="106"/>
      <c r="U664" s="106"/>
      <c r="V664" s="106"/>
      <c r="W664" s="106"/>
      <c r="X664" s="106"/>
      <c r="Y664" s="106"/>
      <c r="AZ664" s="79" t="s">
        <v>1603</v>
      </c>
      <c r="BA664" s="80" t="s">
        <v>2021</v>
      </c>
      <c r="BE664" s="79" t="s">
        <v>566</v>
      </c>
      <c r="BF664" s="82" t="s">
        <v>700</v>
      </c>
    </row>
    <row r="665" spans="8:58">
      <c r="H665" s="106"/>
      <c r="I665" s="106"/>
      <c r="J665" s="106"/>
      <c r="K665" s="106"/>
      <c r="L665" s="106"/>
      <c r="M665" s="106"/>
      <c r="N665" s="106"/>
      <c r="O665" s="106"/>
      <c r="P665" s="106"/>
      <c r="Q665" s="106"/>
      <c r="R665" s="106"/>
      <c r="S665" s="106"/>
      <c r="T665" s="106"/>
      <c r="U665" s="106"/>
      <c r="V665" s="106"/>
      <c r="W665" s="106"/>
      <c r="X665" s="106"/>
      <c r="Y665" s="106"/>
      <c r="AZ665" s="79" t="s">
        <v>1611</v>
      </c>
      <c r="BA665" s="80" t="s">
        <v>2021</v>
      </c>
      <c r="BE665" s="79" t="s">
        <v>1363</v>
      </c>
      <c r="BF665" s="82" t="s">
        <v>700</v>
      </c>
    </row>
    <row r="666" spans="8:58">
      <c r="H666" s="106"/>
      <c r="I666" s="106"/>
      <c r="J666" s="106"/>
      <c r="K666" s="106"/>
      <c r="L666" s="106"/>
      <c r="M666" s="106"/>
      <c r="N666" s="106"/>
      <c r="O666" s="106"/>
      <c r="P666" s="106"/>
      <c r="Q666" s="106"/>
      <c r="R666" s="106"/>
      <c r="S666" s="106"/>
      <c r="T666" s="106"/>
      <c r="U666" s="106"/>
      <c r="V666" s="106"/>
      <c r="W666" s="106"/>
      <c r="X666" s="106"/>
      <c r="Y666" s="106"/>
      <c r="AZ666" s="79" t="s">
        <v>1632</v>
      </c>
      <c r="BA666" s="80" t="s">
        <v>2021</v>
      </c>
      <c r="BE666" s="79" t="s">
        <v>1368</v>
      </c>
      <c r="BF666" s="82" t="s">
        <v>700</v>
      </c>
    </row>
    <row r="667" spans="8:58">
      <c r="H667" s="106"/>
      <c r="I667" s="106"/>
      <c r="J667" s="106"/>
      <c r="K667" s="106"/>
      <c r="L667" s="106"/>
      <c r="M667" s="106"/>
      <c r="N667" s="106"/>
      <c r="O667" s="106"/>
      <c r="P667" s="106"/>
      <c r="Q667" s="106"/>
      <c r="R667" s="106"/>
      <c r="S667" s="106"/>
      <c r="T667" s="106"/>
      <c r="U667" s="106"/>
      <c r="V667" s="106"/>
      <c r="W667" s="106"/>
      <c r="X667" s="106"/>
      <c r="Y667" s="106"/>
      <c r="AZ667" s="79" t="s">
        <v>1638</v>
      </c>
      <c r="BA667" s="80" t="s">
        <v>2021</v>
      </c>
      <c r="BE667" s="79" t="s">
        <v>1372</v>
      </c>
      <c r="BF667" s="82" t="s">
        <v>700</v>
      </c>
    </row>
    <row r="668" spans="8:58">
      <c r="H668" s="106"/>
      <c r="I668" s="106"/>
      <c r="J668" s="106"/>
      <c r="K668" s="106"/>
      <c r="L668" s="106"/>
      <c r="M668" s="106"/>
      <c r="N668" s="106"/>
      <c r="O668" s="106"/>
      <c r="P668" s="106"/>
      <c r="Q668" s="106"/>
      <c r="R668" s="106"/>
      <c r="S668" s="106"/>
      <c r="T668" s="106"/>
      <c r="U668" s="106"/>
      <c r="V668" s="106"/>
      <c r="W668" s="106"/>
      <c r="X668" s="106"/>
      <c r="Y668" s="106"/>
      <c r="AZ668" s="79" t="s">
        <v>1661</v>
      </c>
      <c r="BA668" s="80" t="s">
        <v>2021</v>
      </c>
      <c r="BE668" s="79" t="s">
        <v>1032</v>
      </c>
      <c r="BF668" s="82" t="s">
        <v>700</v>
      </c>
    </row>
    <row r="669" spans="8:58">
      <c r="H669" s="106"/>
      <c r="I669" s="106"/>
      <c r="J669" s="106"/>
      <c r="K669" s="106"/>
      <c r="L669" s="106"/>
      <c r="M669" s="106"/>
      <c r="N669" s="106"/>
      <c r="O669" s="106"/>
      <c r="P669" s="106"/>
      <c r="Q669" s="106"/>
      <c r="R669" s="106"/>
      <c r="S669" s="106"/>
      <c r="T669" s="106"/>
      <c r="U669" s="106"/>
      <c r="V669" s="106"/>
      <c r="W669" s="106"/>
      <c r="X669" s="106"/>
      <c r="Y669" s="106"/>
      <c r="AZ669" s="79" t="s">
        <v>1706</v>
      </c>
      <c r="BA669" s="80" t="s">
        <v>2021</v>
      </c>
      <c r="BE669" s="79" t="s">
        <v>391</v>
      </c>
      <c r="BF669" s="82" t="s">
        <v>700</v>
      </c>
    </row>
    <row r="670" spans="8:58">
      <c r="H670" s="106"/>
      <c r="I670" s="106"/>
      <c r="J670" s="106"/>
      <c r="K670" s="106"/>
      <c r="L670" s="106"/>
      <c r="M670" s="106"/>
      <c r="N670" s="106"/>
      <c r="O670" s="106"/>
      <c r="P670" s="106"/>
      <c r="Q670" s="106"/>
      <c r="R670" s="106"/>
      <c r="S670" s="106"/>
      <c r="T670" s="106"/>
      <c r="U670" s="106"/>
      <c r="V670" s="106"/>
      <c r="W670" s="106"/>
      <c r="X670" s="106"/>
      <c r="Y670" s="106"/>
      <c r="AZ670" s="79" t="s">
        <v>1707</v>
      </c>
      <c r="BA670" s="80" t="s">
        <v>2021</v>
      </c>
      <c r="BE670" s="79" t="s">
        <v>1726</v>
      </c>
      <c r="BF670" s="82" t="s">
        <v>386</v>
      </c>
    </row>
    <row r="671" spans="8:58">
      <c r="H671" s="106"/>
      <c r="I671" s="106"/>
      <c r="J671" s="106"/>
      <c r="K671" s="106"/>
      <c r="L671" s="106"/>
      <c r="M671" s="106"/>
      <c r="N671" s="106"/>
      <c r="O671" s="106"/>
      <c r="P671" s="106"/>
      <c r="Q671" s="106"/>
      <c r="R671" s="106"/>
      <c r="S671" s="106"/>
      <c r="T671" s="106"/>
      <c r="U671" s="106"/>
      <c r="V671" s="106"/>
      <c r="W671" s="106"/>
      <c r="X671" s="106"/>
      <c r="Y671" s="106"/>
      <c r="AZ671" s="79" t="s">
        <v>1738</v>
      </c>
      <c r="BA671" s="80" t="s">
        <v>2021</v>
      </c>
      <c r="BE671" s="79" t="s">
        <v>1039</v>
      </c>
      <c r="BF671" s="82" t="s">
        <v>700</v>
      </c>
    </row>
    <row r="672" spans="8:58">
      <c r="H672" s="106"/>
      <c r="I672" s="106"/>
      <c r="J672" s="106"/>
      <c r="K672" s="106"/>
      <c r="L672" s="106"/>
      <c r="M672" s="106"/>
      <c r="N672" s="106"/>
      <c r="O672" s="106"/>
      <c r="P672" s="106"/>
      <c r="Q672" s="106"/>
      <c r="R672" s="106"/>
      <c r="S672" s="106"/>
      <c r="T672" s="106"/>
      <c r="U672" s="106"/>
      <c r="V672" s="106"/>
      <c r="W672" s="106"/>
      <c r="X672" s="106"/>
      <c r="Y672" s="106"/>
      <c r="AZ672" s="79" t="s">
        <v>1769</v>
      </c>
      <c r="BA672" s="80" t="s">
        <v>2021</v>
      </c>
      <c r="BE672" s="79" t="s">
        <v>1374</v>
      </c>
      <c r="BF672" s="82" t="s">
        <v>386</v>
      </c>
    </row>
    <row r="673" spans="8:58">
      <c r="H673" s="106"/>
      <c r="I673" s="106"/>
      <c r="J673" s="106"/>
      <c r="K673" s="106"/>
      <c r="L673" s="106"/>
      <c r="M673" s="106"/>
      <c r="N673" s="106"/>
      <c r="O673" s="106"/>
      <c r="P673" s="106"/>
      <c r="Q673" s="106"/>
      <c r="R673" s="106"/>
      <c r="S673" s="106"/>
      <c r="T673" s="106"/>
      <c r="U673" s="106"/>
      <c r="V673" s="106"/>
      <c r="W673" s="106"/>
      <c r="X673" s="106"/>
      <c r="Y673" s="106"/>
      <c r="AZ673" s="79" t="s">
        <v>1770</v>
      </c>
      <c r="BA673" s="80" t="s">
        <v>2021</v>
      </c>
      <c r="BE673" s="79" t="s">
        <v>1727</v>
      </c>
      <c r="BF673" s="82" t="s">
        <v>386</v>
      </c>
    </row>
    <row r="674" spans="8:58">
      <c r="H674" s="106"/>
      <c r="I674" s="106"/>
      <c r="J674" s="106"/>
      <c r="K674" s="106"/>
      <c r="L674" s="106"/>
      <c r="M674" s="106"/>
      <c r="N674" s="106"/>
      <c r="O674" s="106"/>
      <c r="P674" s="106"/>
      <c r="Q674" s="106"/>
      <c r="R674" s="106"/>
      <c r="S674" s="106"/>
      <c r="T674" s="106"/>
      <c r="U674" s="106"/>
      <c r="V674" s="106"/>
      <c r="W674" s="106"/>
      <c r="X674" s="106"/>
      <c r="Y674" s="106"/>
      <c r="AZ674" s="79" t="s">
        <v>1785</v>
      </c>
      <c r="BA674" s="80" t="s">
        <v>2021</v>
      </c>
      <c r="BE674" s="79" t="s">
        <v>1379</v>
      </c>
      <c r="BF674" s="82" t="s">
        <v>386</v>
      </c>
    </row>
    <row r="675" spans="8:58">
      <c r="H675" s="106"/>
      <c r="I675" s="106"/>
      <c r="J675" s="106"/>
      <c r="K675" s="106"/>
      <c r="L675" s="106"/>
      <c r="M675" s="106"/>
      <c r="N675" s="106"/>
      <c r="O675" s="106"/>
      <c r="P675" s="106"/>
      <c r="Q675" s="106"/>
      <c r="R675" s="106"/>
      <c r="S675" s="106"/>
      <c r="T675" s="106"/>
      <c r="U675" s="106"/>
      <c r="V675" s="106"/>
      <c r="W675" s="106"/>
      <c r="X675" s="106"/>
      <c r="Y675" s="106"/>
      <c r="AZ675" s="79" t="s">
        <v>1793</v>
      </c>
      <c r="BA675" s="80" t="s">
        <v>2021</v>
      </c>
      <c r="BE675" s="79" t="s">
        <v>1193</v>
      </c>
      <c r="BF675" s="82" t="s">
        <v>386</v>
      </c>
    </row>
    <row r="676" spans="8:58">
      <c r="H676" s="106"/>
      <c r="I676" s="106"/>
      <c r="J676" s="106"/>
      <c r="K676" s="106"/>
      <c r="L676" s="106"/>
      <c r="M676" s="106"/>
      <c r="N676" s="106"/>
      <c r="O676" s="106"/>
      <c r="P676" s="106"/>
      <c r="Q676" s="106"/>
      <c r="R676" s="106"/>
      <c r="S676" s="106"/>
      <c r="T676" s="106"/>
      <c r="U676" s="106"/>
      <c r="V676" s="106"/>
      <c r="W676" s="106"/>
      <c r="X676" s="106"/>
      <c r="Y676" s="106"/>
      <c r="AZ676" s="79" t="s">
        <v>157</v>
      </c>
      <c r="BA676" s="80" t="s">
        <v>2021</v>
      </c>
      <c r="BE676" s="79" t="s">
        <v>1384</v>
      </c>
      <c r="BF676" s="82" t="s">
        <v>386</v>
      </c>
    </row>
    <row r="677" spans="8:58">
      <c r="H677" s="106"/>
      <c r="I677" s="106"/>
      <c r="J677" s="106"/>
      <c r="K677" s="106"/>
      <c r="L677" s="106"/>
      <c r="M677" s="106"/>
      <c r="N677" s="106"/>
      <c r="O677" s="106"/>
      <c r="P677" s="106"/>
      <c r="Q677" s="106"/>
      <c r="R677" s="106"/>
      <c r="S677" s="106"/>
      <c r="T677" s="106"/>
      <c r="U677" s="106"/>
      <c r="V677" s="106"/>
      <c r="W677" s="106"/>
      <c r="X677" s="106"/>
      <c r="Y677" s="106"/>
      <c r="AZ677" s="79" t="s">
        <v>1831</v>
      </c>
      <c r="BA677" s="80" t="s">
        <v>2021</v>
      </c>
      <c r="BE677" s="79" t="s">
        <v>1046</v>
      </c>
      <c r="BF677" s="82" t="s">
        <v>700</v>
      </c>
    </row>
    <row r="678" spans="8:58">
      <c r="H678" s="106"/>
      <c r="I678" s="106"/>
      <c r="J678" s="106"/>
      <c r="K678" s="106"/>
      <c r="L678" s="106"/>
      <c r="M678" s="106"/>
      <c r="N678" s="106"/>
      <c r="O678" s="106"/>
      <c r="P678" s="106"/>
      <c r="Q678" s="106"/>
      <c r="R678" s="106"/>
      <c r="S678" s="106"/>
      <c r="T678" s="106"/>
      <c r="U678" s="106"/>
      <c r="V678" s="106"/>
      <c r="W678" s="106"/>
      <c r="X678" s="106"/>
      <c r="Y678" s="106"/>
      <c r="AZ678" s="79" t="s">
        <v>1832</v>
      </c>
      <c r="BA678" s="80" t="s">
        <v>2021</v>
      </c>
      <c r="BE678" s="79" t="s">
        <v>1388</v>
      </c>
      <c r="BF678" s="82" t="s">
        <v>386</v>
      </c>
    </row>
    <row r="679" spans="8:58">
      <c r="H679" s="106"/>
      <c r="I679" s="106"/>
      <c r="J679" s="106"/>
      <c r="K679" s="106"/>
      <c r="L679" s="106"/>
      <c r="M679" s="106"/>
      <c r="N679" s="106"/>
      <c r="O679" s="106"/>
      <c r="P679" s="106"/>
      <c r="Q679" s="106"/>
      <c r="R679" s="106"/>
      <c r="S679" s="106"/>
      <c r="T679" s="106"/>
      <c r="U679" s="106"/>
      <c r="V679" s="106"/>
      <c r="W679" s="106"/>
      <c r="X679" s="106"/>
      <c r="Y679" s="106"/>
      <c r="AZ679" s="79" t="s">
        <v>1865</v>
      </c>
      <c r="BA679" s="80" t="s">
        <v>2021</v>
      </c>
      <c r="BE679" s="79" t="s">
        <v>1393</v>
      </c>
      <c r="BF679" s="82" t="s">
        <v>386</v>
      </c>
    </row>
    <row r="680" spans="8:58">
      <c r="H680" s="106"/>
      <c r="I680" s="106"/>
      <c r="J680" s="106"/>
      <c r="K680" s="106"/>
      <c r="L680" s="106"/>
      <c r="M680" s="106"/>
      <c r="N680" s="106"/>
      <c r="O680" s="106"/>
      <c r="P680" s="106"/>
      <c r="Q680" s="106"/>
      <c r="R680" s="106"/>
      <c r="S680" s="106"/>
      <c r="T680" s="106"/>
      <c r="U680" s="106"/>
      <c r="V680" s="106"/>
      <c r="W680" s="106"/>
      <c r="X680" s="106"/>
      <c r="Y680" s="106"/>
      <c r="AZ680" s="79" t="s">
        <v>1933</v>
      </c>
      <c r="BA680" s="80" t="s">
        <v>2021</v>
      </c>
      <c r="BE680" s="79" t="s">
        <v>1728</v>
      </c>
      <c r="BF680" s="82" t="s">
        <v>386</v>
      </c>
    </row>
    <row r="681" spans="8:58">
      <c r="H681" s="106"/>
      <c r="I681" s="106"/>
      <c r="J681" s="106"/>
      <c r="K681" s="106"/>
      <c r="L681" s="106"/>
      <c r="M681" s="106"/>
      <c r="N681" s="106"/>
      <c r="O681" s="106"/>
      <c r="P681" s="106"/>
      <c r="Q681" s="106"/>
      <c r="R681" s="106"/>
      <c r="S681" s="106"/>
      <c r="T681" s="106"/>
      <c r="U681" s="106"/>
      <c r="V681" s="106"/>
      <c r="W681" s="106"/>
      <c r="X681" s="106"/>
      <c r="Y681" s="106"/>
      <c r="AZ681" s="79" t="s">
        <v>1950</v>
      </c>
      <c r="BA681" s="80" t="s">
        <v>2021</v>
      </c>
      <c r="BE681" s="79" t="s">
        <v>1377</v>
      </c>
      <c r="BF681" s="82" t="s">
        <v>700</v>
      </c>
    </row>
    <row r="682" spans="8:58">
      <c r="H682" s="106"/>
      <c r="I682" s="106"/>
      <c r="J682" s="106"/>
      <c r="K682" s="106"/>
      <c r="L682" s="106"/>
      <c r="M682" s="106"/>
      <c r="N682" s="106"/>
      <c r="O682" s="106"/>
      <c r="P682" s="106"/>
      <c r="Q682" s="106"/>
      <c r="R682" s="106"/>
      <c r="S682" s="106"/>
      <c r="T682" s="106"/>
      <c r="U682" s="106"/>
      <c r="V682" s="106"/>
      <c r="W682" s="106"/>
      <c r="X682" s="106"/>
      <c r="Y682" s="106"/>
      <c r="AZ682" s="79" t="s">
        <v>1951</v>
      </c>
      <c r="BA682" s="80" t="s">
        <v>2021</v>
      </c>
      <c r="BE682" s="79" t="s">
        <v>1397</v>
      </c>
      <c r="BF682" s="82" t="s">
        <v>386</v>
      </c>
    </row>
    <row r="683" spans="8:58">
      <c r="H683" s="106"/>
      <c r="I683" s="106"/>
      <c r="J683" s="106"/>
      <c r="K683" s="106"/>
      <c r="L683" s="106"/>
      <c r="M683" s="106"/>
      <c r="N683" s="106"/>
      <c r="O683" s="106"/>
      <c r="P683" s="106"/>
      <c r="Q683" s="106"/>
      <c r="R683" s="106"/>
      <c r="S683" s="106"/>
      <c r="T683" s="106"/>
      <c r="U683" s="106"/>
      <c r="V683" s="106"/>
      <c r="W683" s="106"/>
      <c r="X683" s="106"/>
      <c r="Y683" s="106"/>
      <c r="AZ683" s="79" t="s">
        <v>1960</v>
      </c>
      <c r="BA683" s="80" t="s">
        <v>2021</v>
      </c>
      <c r="BE683" s="79" t="s">
        <v>1729</v>
      </c>
      <c r="BF683" s="82" t="s">
        <v>386</v>
      </c>
    </row>
    <row r="684" spans="8:58">
      <c r="H684" s="106"/>
      <c r="I684" s="106"/>
      <c r="J684" s="106"/>
      <c r="K684" s="106"/>
      <c r="L684" s="106"/>
      <c r="M684" s="106"/>
      <c r="N684" s="106"/>
      <c r="O684" s="106"/>
      <c r="P684" s="106"/>
      <c r="Q684" s="106"/>
      <c r="R684" s="106"/>
      <c r="S684" s="106"/>
      <c r="T684" s="106"/>
      <c r="U684" s="106"/>
      <c r="V684" s="106"/>
      <c r="W684" s="106"/>
      <c r="X684" s="106"/>
      <c r="Y684" s="106"/>
      <c r="AZ684" s="79" t="s">
        <v>1134</v>
      </c>
      <c r="BA684" s="80" t="s">
        <v>1478</v>
      </c>
      <c r="BE684" s="79" t="s">
        <v>1382</v>
      </c>
      <c r="BF684" s="82" t="s">
        <v>700</v>
      </c>
    </row>
    <row r="685" spans="8:58">
      <c r="H685" s="106"/>
      <c r="I685" s="106"/>
      <c r="J685" s="106"/>
      <c r="K685" s="106"/>
      <c r="L685" s="106"/>
      <c r="M685" s="106"/>
      <c r="N685" s="106"/>
      <c r="O685" s="106"/>
      <c r="P685" s="106"/>
      <c r="Q685" s="106"/>
      <c r="R685" s="106"/>
      <c r="S685" s="106"/>
      <c r="T685" s="106"/>
      <c r="U685" s="106"/>
      <c r="V685" s="106"/>
      <c r="W685" s="106"/>
      <c r="X685" s="106"/>
      <c r="Y685" s="106"/>
      <c r="AZ685" s="79" t="s">
        <v>1251</v>
      </c>
      <c r="BA685" s="80" t="s">
        <v>1478</v>
      </c>
      <c r="BE685" s="79" t="s">
        <v>1730</v>
      </c>
      <c r="BF685" s="82" t="s">
        <v>386</v>
      </c>
    </row>
    <row r="686" spans="8:58">
      <c r="H686" s="106"/>
      <c r="I686" s="106"/>
      <c r="J686" s="106"/>
      <c r="K686" s="106"/>
      <c r="L686" s="106"/>
      <c r="M686" s="106"/>
      <c r="N686" s="106"/>
      <c r="O686" s="106"/>
      <c r="P686" s="106"/>
      <c r="Q686" s="106"/>
      <c r="R686" s="106"/>
      <c r="S686" s="106"/>
      <c r="T686" s="106"/>
      <c r="U686" s="106"/>
      <c r="V686" s="106"/>
      <c r="W686" s="106"/>
      <c r="X686" s="106"/>
      <c r="Y686" s="106"/>
      <c r="AZ686" s="79" t="s">
        <v>1407</v>
      </c>
      <c r="BA686" s="80" t="s">
        <v>1478</v>
      </c>
      <c r="BE686" s="79" t="s">
        <v>1731</v>
      </c>
      <c r="BF686" s="82" t="s">
        <v>386</v>
      </c>
    </row>
    <row r="687" spans="8:58">
      <c r="H687" s="106"/>
      <c r="I687" s="106"/>
      <c r="J687" s="106"/>
      <c r="K687" s="106"/>
      <c r="L687" s="106"/>
      <c r="M687" s="106"/>
      <c r="N687" s="106"/>
      <c r="O687" s="106"/>
      <c r="P687" s="106"/>
      <c r="Q687" s="106"/>
      <c r="R687" s="106"/>
      <c r="S687" s="106"/>
      <c r="T687" s="106"/>
      <c r="U687" s="106"/>
      <c r="V687" s="106"/>
      <c r="W687" s="106"/>
      <c r="X687" s="106"/>
      <c r="Y687" s="106"/>
      <c r="AZ687" s="79" t="s">
        <v>1728</v>
      </c>
      <c r="BA687" s="80" t="s">
        <v>2022</v>
      </c>
      <c r="BE687" s="79" t="s">
        <v>612</v>
      </c>
      <c r="BF687" s="82" t="s">
        <v>386</v>
      </c>
    </row>
    <row r="688" spans="8:58">
      <c r="H688" s="106"/>
      <c r="I688" s="106"/>
      <c r="J688" s="106"/>
      <c r="K688" s="106"/>
      <c r="L688" s="106"/>
      <c r="M688" s="106"/>
      <c r="N688" s="106"/>
      <c r="O688" s="106"/>
      <c r="P688" s="106"/>
      <c r="Q688" s="106"/>
      <c r="R688" s="106"/>
      <c r="S688" s="106"/>
      <c r="T688" s="106"/>
      <c r="U688" s="106"/>
      <c r="V688" s="106"/>
      <c r="W688" s="106"/>
      <c r="X688" s="106"/>
      <c r="Y688" s="106"/>
      <c r="AZ688" s="79" t="s">
        <v>1842</v>
      </c>
      <c r="BA688" s="80" t="s">
        <v>2022</v>
      </c>
      <c r="BE688" s="79" t="s">
        <v>1200</v>
      </c>
      <c r="BF688" s="82" t="s">
        <v>386</v>
      </c>
    </row>
    <row r="689" spans="8:58">
      <c r="H689" s="106"/>
      <c r="I689" s="106"/>
      <c r="J689" s="106"/>
      <c r="K689" s="106"/>
      <c r="L689" s="106"/>
      <c r="M689" s="106"/>
      <c r="N689" s="106"/>
      <c r="O689" s="106"/>
      <c r="P689" s="106"/>
      <c r="Q689" s="106"/>
      <c r="R689" s="106"/>
      <c r="S689" s="106"/>
      <c r="T689" s="106"/>
      <c r="U689" s="106"/>
      <c r="V689" s="106"/>
      <c r="W689" s="106"/>
      <c r="X689" s="106"/>
      <c r="Y689" s="106"/>
      <c r="AZ689" s="79" t="s">
        <v>664</v>
      </c>
      <c r="BA689" s="80" t="s">
        <v>2022</v>
      </c>
      <c r="BE689" s="79" t="s">
        <v>1207</v>
      </c>
      <c r="BF689" s="82" t="s">
        <v>386</v>
      </c>
    </row>
    <row r="690" spans="8:58">
      <c r="H690" s="106"/>
      <c r="I690" s="106"/>
      <c r="J690" s="106"/>
      <c r="K690" s="106"/>
      <c r="L690" s="106"/>
      <c r="M690" s="106"/>
      <c r="N690" s="106"/>
      <c r="O690" s="106"/>
      <c r="P690" s="106"/>
      <c r="Q690" s="106"/>
      <c r="R690" s="106"/>
      <c r="S690" s="106"/>
      <c r="T690" s="106"/>
      <c r="U690" s="106"/>
      <c r="V690" s="106"/>
      <c r="W690" s="106"/>
      <c r="X690" s="106"/>
      <c r="Y690" s="106"/>
      <c r="AZ690" s="79" t="s">
        <v>398</v>
      </c>
      <c r="BA690" s="80" t="s">
        <v>2023</v>
      </c>
      <c r="BE690" s="79" t="s">
        <v>1732</v>
      </c>
      <c r="BF690" s="82" t="s">
        <v>386</v>
      </c>
    </row>
    <row r="691" spans="8:58">
      <c r="H691" s="106"/>
      <c r="I691" s="106"/>
      <c r="J691" s="106"/>
      <c r="K691" s="106"/>
      <c r="L691" s="106"/>
      <c r="M691" s="106"/>
      <c r="N691" s="106"/>
      <c r="O691" s="106"/>
      <c r="P691" s="106"/>
      <c r="Q691" s="106"/>
      <c r="R691" s="106"/>
      <c r="S691" s="106"/>
      <c r="T691" s="106"/>
      <c r="U691" s="106"/>
      <c r="V691" s="106"/>
      <c r="W691" s="106"/>
      <c r="X691" s="106"/>
      <c r="Y691" s="106"/>
      <c r="AZ691" s="79" t="s">
        <v>428</v>
      </c>
      <c r="BA691" s="80" t="s">
        <v>2023</v>
      </c>
      <c r="BE691" s="79" t="s">
        <v>1733</v>
      </c>
      <c r="BF691" s="82" t="s">
        <v>386</v>
      </c>
    </row>
    <row r="692" spans="8:58">
      <c r="H692" s="106"/>
      <c r="I692" s="106"/>
      <c r="J692" s="106"/>
      <c r="K692" s="106"/>
      <c r="L692" s="106"/>
      <c r="M692" s="106"/>
      <c r="N692" s="106"/>
      <c r="O692" s="106"/>
      <c r="P692" s="106"/>
      <c r="Q692" s="106"/>
      <c r="R692" s="106"/>
      <c r="S692" s="106"/>
      <c r="T692" s="106"/>
      <c r="U692" s="106"/>
      <c r="V692" s="106"/>
      <c r="W692" s="106"/>
      <c r="X692" s="106"/>
      <c r="Y692" s="106"/>
      <c r="AZ692" s="122" t="s">
        <v>460</v>
      </c>
      <c r="BA692" s="123" t="s">
        <v>2023</v>
      </c>
      <c r="BE692" s="79" t="s">
        <v>1070</v>
      </c>
      <c r="BF692" s="82" t="s">
        <v>386</v>
      </c>
    </row>
    <row r="693" spans="8:58">
      <c r="H693" s="106"/>
      <c r="I693" s="106"/>
      <c r="J693" s="106"/>
      <c r="K693" s="106"/>
      <c r="L693" s="106"/>
      <c r="M693" s="106"/>
      <c r="N693" s="106"/>
      <c r="O693" s="106"/>
      <c r="P693" s="106"/>
      <c r="Q693" s="106"/>
      <c r="R693" s="106"/>
      <c r="S693" s="106"/>
      <c r="T693" s="106"/>
      <c r="U693" s="106"/>
      <c r="V693" s="106"/>
      <c r="W693" s="106"/>
      <c r="X693" s="106"/>
      <c r="Y693" s="106"/>
      <c r="AZ693" s="159" t="s">
        <v>632</v>
      </c>
      <c r="BA693" s="160" t="s">
        <v>382</v>
      </c>
      <c r="BE693" s="79" t="s">
        <v>1401</v>
      </c>
      <c r="BF693" s="82" t="s">
        <v>386</v>
      </c>
    </row>
    <row r="694" spans="8:58">
      <c r="H694" s="106"/>
      <c r="I694" s="106"/>
      <c r="J694" s="106"/>
      <c r="K694" s="106"/>
      <c r="L694" s="106"/>
      <c r="M694" s="106"/>
      <c r="N694" s="106"/>
      <c r="O694" s="106"/>
      <c r="P694" s="106"/>
      <c r="Q694" s="106"/>
      <c r="R694" s="106"/>
      <c r="S694" s="106"/>
      <c r="T694" s="106"/>
      <c r="U694" s="106"/>
      <c r="V694" s="106"/>
      <c r="W694" s="106"/>
      <c r="X694" s="106"/>
      <c r="Y694" s="106"/>
      <c r="AZ694" s="79" t="s">
        <v>490</v>
      </c>
      <c r="BA694" s="80" t="s">
        <v>575</v>
      </c>
      <c r="BE694" s="79" t="s">
        <v>1405</v>
      </c>
      <c r="BF694" s="82" t="s">
        <v>386</v>
      </c>
    </row>
    <row r="695" spans="8:58">
      <c r="H695" s="106"/>
      <c r="I695" s="106"/>
      <c r="J695" s="106"/>
      <c r="K695" s="106"/>
      <c r="L695" s="106"/>
      <c r="M695" s="106"/>
      <c r="N695" s="106"/>
      <c r="O695" s="106"/>
      <c r="P695" s="106"/>
      <c r="Q695" s="106"/>
      <c r="R695" s="106"/>
      <c r="S695" s="106"/>
      <c r="T695" s="106"/>
      <c r="U695" s="106"/>
      <c r="V695" s="106"/>
      <c r="W695" s="106"/>
      <c r="X695" s="106"/>
      <c r="Y695" s="106"/>
      <c r="AZ695" s="79" t="s">
        <v>607</v>
      </c>
      <c r="BA695" s="80" t="s">
        <v>706</v>
      </c>
      <c r="BE695" s="79" t="s">
        <v>1214</v>
      </c>
      <c r="BF695" s="82" t="s">
        <v>386</v>
      </c>
    </row>
    <row r="696" spans="8:58">
      <c r="H696" s="106"/>
      <c r="I696" s="106"/>
      <c r="J696" s="106"/>
      <c r="K696" s="106"/>
      <c r="L696" s="106"/>
      <c r="M696" s="106"/>
      <c r="N696" s="106"/>
      <c r="O696" s="106"/>
      <c r="P696" s="106"/>
      <c r="Q696" s="106"/>
      <c r="R696" s="106"/>
      <c r="S696" s="106"/>
      <c r="T696" s="106"/>
      <c r="U696" s="106"/>
      <c r="V696" s="106"/>
      <c r="W696" s="106"/>
      <c r="X696" s="106"/>
      <c r="Y696" s="106"/>
      <c r="AZ696" s="79" t="s">
        <v>665</v>
      </c>
      <c r="BA696" s="80" t="s">
        <v>758</v>
      </c>
      <c r="BE696" s="79" t="s">
        <v>429</v>
      </c>
      <c r="BF696" s="82" t="s">
        <v>386</v>
      </c>
    </row>
    <row r="697" spans="8:58">
      <c r="H697" s="106"/>
      <c r="I697" s="106"/>
      <c r="J697" s="106"/>
      <c r="K697" s="106"/>
      <c r="L697" s="106"/>
      <c r="M697" s="106"/>
      <c r="N697" s="106"/>
      <c r="O697" s="106"/>
      <c r="P697" s="106"/>
      <c r="Q697" s="106"/>
      <c r="R697" s="106"/>
      <c r="S697" s="106"/>
      <c r="T697" s="106"/>
      <c r="U697" s="106"/>
      <c r="V697" s="106"/>
      <c r="W697" s="106"/>
      <c r="X697" s="106"/>
      <c r="Y697" s="106"/>
      <c r="AZ697" s="79" t="s">
        <v>591</v>
      </c>
      <c r="BA697" s="80" t="s">
        <v>1308</v>
      </c>
      <c r="BE697" s="79" t="s">
        <v>1734</v>
      </c>
      <c r="BF697" s="82" t="s">
        <v>386</v>
      </c>
    </row>
    <row r="698" spans="8:58">
      <c r="H698" s="106"/>
      <c r="I698" s="106"/>
      <c r="J698" s="106"/>
      <c r="K698" s="106"/>
      <c r="L698" s="106"/>
      <c r="M698" s="106"/>
      <c r="N698" s="106"/>
      <c r="O698" s="106"/>
      <c r="P698" s="106"/>
      <c r="Q698" s="106"/>
      <c r="R698" s="106"/>
      <c r="S698" s="106"/>
      <c r="T698" s="106"/>
      <c r="U698" s="106"/>
      <c r="V698" s="106"/>
      <c r="W698" s="106"/>
      <c r="X698" s="106"/>
      <c r="Y698" s="106"/>
      <c r="AZ698" s="79" t="s">
        <v>433</v>
      </c>
      <c r="BA698" s="80" t="s">
        <v>879</v>
      </c>
      <c r="BE698" s="79" t="s">
        <v>802</v>
      </c>
      <c r="BF698" s="82" t="s">
        <v>274</v>
      </c>
    </row>
    <row r="699" spans="8:58">
      <c r="H699" s="106"/>
      <c r="I699" s="106"/>
      <c r="J699" s="106"/>
      <c r="K699" s="106"/>
      <c r="L699" s="106"/>
      <c r="M699" s="106"/>
      <c r="N699" s="106"/>
      <c r="O699" s="106"/>
      <c r="P699" s="106"/>
      <c r="Q699" s="106"/>
      <c r="R699" s="106"/>
      <c r="S699" s="106"/>
      <c r="T699" s="106"/>
      <c r="U699" s="106"/>
      <c r="V699" s="106"/>
      <c r="W699" s="106"/>
      <c r="X699" s="106"/>
      <c r="Y699" s="106"/>
      <c r="AZ699" s="79" t="s">
        <v>422</v>
      </c>
      <c r="BA699" s="80" t="s">
        <v>1334</v>
      </c>
      <c r="BE699" s="79" t="s">
        <v>1735</v>
      </c>
      <c r="BF699" s="82" t="s">
        <v>386</v>
      </c>
    </row>
    <row r="700" spans="8:58">
      <c r="H700" s="106"/>
      <c r="I700" s="106"/>
      <c r="J700" s="106"/>
      <c r="K700" s="106"/>
      <c r="L700" s="106"/>
      <c r="M700" s="106"/>
      <c r="N700" s="106"/>
      <c r="O700" s="106"/>
      <c r="P700" s="106"/>
      <c r="Q700" s="106"/>
      <c r="R700" s="106"/>
      <c r="S700" s="106"/>
      <c r="T700" s="106"/>
      <c r="U700" s="106"/>
      <c r="V700" s="106"/>
      <c r="W700" s="106"/>
      <c r="X700" s="106"/>
      <c r="Y700" s="106"/>
      <c r="AZ700" s="79" t="s">
        <v>621</v>
      </c>
      <c r="BA700" s="80" t="s">
        <v>887</v>
      </c>
      <c r="BE700" s="79" t="s">
        <v>1386</v>
      </c>
      <c r="BF700" s="82" t="s">
        <v>700</v>
      </c>
    </row>
    <row r="701" spans="8:58">
      <c r="H701" s="106"/>
      <c r="I701" s="106"/>
      <c r="J701" s="106"/>
      <c r="K701" s="106"/>
      <c r="L701" s="106"/>
      <c r="M701" s="106"/>
      <c r="N701" s="106"/>
      <c r="O701" s="106"/>
      <c r="P701" s="106"/>
      <c r="Q701" s="106"/>
      <c r="R701" s="106"/>
      <c r="S701" s="106"/>
      <c r="T701" s="106"/>
      <c r="U701" s="106"/>
      <c r="V701" s="106"/>
      <c r="W701" s="106"/>
      <c r="X701" s="106"/>
      <c r="Y701" s="106"/>
      <c r="AZ701" s="79" t="s">
        <v>643</v>
      </c>
      <c r="BA701" s="80" t="s">
        <v>899</v>
      </c>
      <c r="BE701" s="79" t="s">
        <v>1391</v>
      </c>
      <c r="BF701" s="82" t="s">
        <v>700</v>
      </c>
    </row>
    <row r="702" spans="8:58">
      <c r="H702" s="106"/>
      <c r="I702" s="106"/>
      <c r="J702" s="106"/>
      <c r="K702" s="106"/>
      <c r="L702" s="106"/>
      <c r="M702" s="106"/>
      <c r="N702" s="106"/>
      <c r="O702" s="106"/>
      <c r="P702" s="106"/>
      <c r="Q702" s="106"/>
      <c r="R702" s="106"/>
      <c r="S702" s="106"/>
      <c r="T702" s="106"/>
      <c r="U702" s="106"/>
      <c r="V702" s="106"/>
      <c r="W702" s="106"/>
      <c r="X702" s="106"/>
      <c r="Y702" s="106"/>
      <c r="AZ702" s="79" t="s">
        <v>693</v>
      </c>
      <c r="BA702" s="80" t="s">
        <v>916</v>
      </c>
      <c r="BE702" s="79" t="s">
        <v>756</v>
      </c>
      <c r="BF702" s="82" t="s">
        <v>386</v>
      </c>
    </row>
    <row r="703" spans="8:58">
      <c r="H703" s="106"/>
      <c r="I703" s="106"/>
      <c r="J703" s="106"/>
      <c r="K703" s="106"/>
      <c r="L703" s="106"/>
      <c r="M703" s="106"/>
      <c r="N703" s="106"/>
      <c r="O703" s="106"/>
      <c r="P703" s="106"/>
      <c r="Q703" s="106"/>
      <c r="R703" s="106"/>
      <c r="S703" s="106"/>
      <c r="T703" s="106"/>
      <c r="U703" s="106"/>
      <c r="V703" s="106"/>
      <c r="W703" s="106"/>
      <c r="X703" s="106"/>
      <c r="Y703" s="106"/>
      <c r="AZ703" s="79" t="s">
        <v>554</v>
      </c>
      <c r="BA703" s="80" t="s">
        <v>1390</v>
      </c>
      <c r="BE703" s="79" t="s">
        <v>724</v>
      </c>
      <c r="BF703" s="82" t="s">
        <v>274</v>
      </c>
    </row>
    <row r="704" spans="8:58">
      <c r="H704" s="106"/>
      <c r="I704" s="106"/>
      <c r="J704" s="106"/>
      <c r="K704" s="106"/>
      <c r="L704" s="106"/>
      <c r="M704" s="106"/>
      <c r="N704" s="106"/>
      <c r="O704" s="106"/>
      <c r="P704" s="106"/>
      <c r="Q704" s="106"/>
      <c r="R704" s="106"/>
      <c r="S704" s="106"/>
      <c r="T704" s="106"/>
      <c r="U704" s="106"/>
      <c r="V704" s="106"/>
      <c r="W704" s="106"/>
      <c r="X704" s="106"/>
      <c r="Y704" s="106"/>
      <c r="AZ704" s="79" t="s">
        <v>403</v>
      </c>
      <c r="BA704" s="80" t="s">
        <v>936</v>
      </c>
      <c r="BE704" s="79" t="s">
        <v>1410</v>
      </c>
      <c r="BF704" s="82" t="s">
        <v>386</v>
      </c>
    </row>
    <row r="705" spans="8:58">
      <c r="H705" s="106"/>
      <c r="I705" s="106"/>
      <c r="J705" s="106"/>
      <c r="K705" s="106"/>
      <c r="L705" s="106"/>
      <c r="M705" s="106"/>
      <c r="N705" s="106"/>
      <c r="O705" s="106"/>
      <c r="P705" s="106"/>
      <c r="Q705" s="106"/>
      <c r="R705" s="106"/>
      <c r="S705" s="106"/>
      <c r="T705" s="106"/>
      <c r="U705" s="106"/>
      <c r="V705" s="106"/>
      <c r="W705" s="106"/>
      <c r="X705" s="106"/>
      <c r="Y705" s="106"/>
      <c r="AZ705" s="79" t="s">
        <v>675</v>
      </c>
      <c r="BA705" s="80" t="s">
        <v>972</v>
      </c>
      <c r="BE705" s="79" t="s">
        <v>607</v>
      </c>
      <c r="BF705" s="82" t="s">
        <v>274</v>
      </c>
    </row>
    <row r="706" spans="8:58">
      <c r="H706" s="106"/>
      <c r="I706" s="106"/>
      <c r="J706" s="106"/>
      <c r="K706" s="106"/>
      <c r="L706" s="106"/>
      <c r="M706" s="106"/>
      <c r="N706" s="106"/>
      <c r="O706" s="106"/>
      <c r="P706" s="106"/>
      <c r="Q706" s="106"/>
      <c r="R706" s="106"/>
      <c r="S706" s="106"/>
      <c r="T706" s="106"/>
      <c r="U706" s="106"/>
      <c r="V706" s="106"/>
      <c r="W706" s="106"/>
      <c r="X706" s="106"/>
      <c r="Y706" s="106"/>
      <c r="AZ706" s="79" t="s">
        <v>533</v>
      </c>
      <c r="BA706" s="80" t="s">
        <v>1023</v>
      </c>
      <c r="BE706" s="79" t="s">
        <v>1736</v>
      </c>
      <c r="BF706" s="82" t="s">
        <v>386</v>
      </c>
    </row>
    <row r="707" spans="8:58">
      <c r="H707" s="106"/>
      <c r="I707" s="106"/>
      <c r="J707" s="106"/>
      <c r="K707" s="106"/>
      <c r="L707" s="106"/>
      <c r="M707" s="106"/>
      <c r="N707" s="106"/>
      <c r="O707" s="106"/>
      <c r="P707" s="106"/>
      <c r="Q707" s="106"/>
      <c r="R707" s="106"/>
      <c r="S707" s="106"/>
      <c r="T707" s="106"/>
      <c r="U707" s="106"/>
      <c r="V707" s="106"/>
      <c r="W707" s="106"/>
      <c r="X707" s="106"/>
      <c r="Y707" s="106"/>
      <c r="AZ707" s="79" t="s">
        <v>399</v>
      </c>
      <c r="BA707" s="80" t="s">
        <v>1459</v>
      </c>
      <c r="BE707" s="79" t="s">
        <v>1053</v>
      </c>
      <c r="BF707" s="82" t="s">
        <v>700</v>
      </c>
    </row>
    <row r="708" spans="8:58">
      <c r="H708" s="106"/>
      <c r="I708" s="106"/>
      <c r="J708" s="106"/>
      <c r="K708" s="106"/>
      <c r="L708" s="106"/>
      <c r="M708" s="106"/>
      <c r="N708" s="106"/>
      <c r="O708" s="106"/>
      <c r="P708" s="106"/>
      <c r="Q708" s="106"/>
      <c r="R708" s="106"/>
      <c r="S708" s="106"/>
      <c r="T708" s="106"/>
      <c r="U708" s="106"/>
      <c r="V708" s="106"/>
      <c r="W708" s="106"/>
      <c r="X708" s="106"/>
      <c r="Y708" s="106"/>
      <c r="AZ708" s="79" t="s">
        <v>465</v>
      </c>
      <c r="BA708" s="80" t="s">
        <v>1044</v>
      </c>
      <c r="BE708" s="79" t="s">
        <v>1060</v>
      </c>
      <c r="BF708" s="82" t="s">
        <v>700</v>
      </c>
    </row>
    <row r="709" spans="8:58">
      <c r="H709" s="106"/>
      <c r="I709" s="106"/>
      <c r="J709" s="106"/>
      <c r="K709" s="106"/>
      <c r="L709" s="106"/>
      <c r="M709" s="106"/>
      <c r="N709" s="106"/>
      <c r="O709" s="106"/>
      <c r="P709" s="106"/>
      <c r="Q709" s="106"/>
      <c r="R709" s="106"/>
      <c r="S709" s="106"/>
      <c r="T709" s="106"/>
      <c r="U709" s="106"/>
      <c r="V709" s="106"/>
      <c r="W709" s="106"/>
      <c r="X709" s="106"/>
      <c r="Y709" s="106"/>
      <c r="AZ709" s="79" t="s">
        <v>573</v>
      </c>
      <c r="BA709" s="80" t="s">
        <v>1074</v>
      </c>
      <c r="BE709" s="79" t="s">
        <v>1220</v>
      </c>
      <c r="BF709" s="82" t="s">
        <v>386</v>
      </c>
    </row>
    <row r="710" spans="8:58">
      <c r="H710" s="106"/>
      <c r="I710" s="106"/>
      <c r="J710" s="106"/>
      <c r="K710" s="106"/>
      <c r="L710" s="106"/>
      <c r="M710" s="106"/>
      <c r="N710" s="106"/>
      <c r="O710" s="106"/>
      <c r="P710" s="106"/>
      <c r="Q710" s="106"/>
      <c r="R710" s="106"/>
      <c r="S710" s="106"/>
      <c r="T710" s="106"/>
      <c r="U710" s="106"/>
      <c r="V710" s="106"/>
      <c r="W710" s="106"/>
      <c r="X710" s="106"/>
      <c r="Y710" s="106"/>
      <c r="AZ710" s="79" t="s">
        <v>684</v>
      </c>
      <c r="BA710" s="80" t="s">
        <v>1128</v>
      </c>
      <c r="BE710" s="79" t="s">
        <v>1737</v>
      </c>
      <c r="BF710" s="82" t="s">
        <v>386</v>
      </c>
    </row>
    <row r="711" spans="8:58">
      <c r="H711" s="106"/>
      <c r="I711" s="106"/>
      <c r="J711" s="106"/>
      <c r="K711" s="106"/>
      <c r="L711" s="106"/>
      <c r="M711" s="106"/>
      <c r="N711" s="106"/>
      <c r="O711" s="106"/>
      <c r="P711" s="106"/>
      <c r="Q711" s="106"/>
      <c r="R711" s="106"/>
      <c r="S711" s="106"/>
      <c r="T711" s="106"/>
      <c r="U711" s="106"/>
      <c r="V711" s="106"/>
      <c r="W711" s="106"/>
      <c r="X711" s="106"/>
      <c r="Y711" s="106"/>
      <c r="AZ711" s="79" t="s">
        <v>430</v>
      </c>
      <c r="BA711" s="80" t="s">
        <v>1591</v>
      </c>
      <c r="BE711" s="79" t="s">
        <v>625</v>
      </c>
      <c r="BF711" s="82" t="s">
        <v>386</v>
      </c>
    </row>
    <row r="712" spans="8:58">
      <c r="H712" s="106"/>
      <c r="I712" s="106"/>
      <c r="J712" s="106"/>
      <c r="K712" s="106"/>
      <c r="L712" s="106"/>
      <c r="M712" s="106"/>
      <c r="N712" s="106"/>
      <c r="O712" s="106"/>
      <c r="P712" s="106"/>
      <c r="Q712" s="106"/>
      <c r="R712" s="106"/>
      <c r="S712" s="106"/>
      <c r="T712" s="106"/>
      <c r="U712" s="106"/>
      <c r="V712" s="106"/>
      <c r="W712" s="106"/>
      <c r="X712" s="106"/>
      <c r="Y712" s="106"/>
      <c r="AZ712" s="79" t="s">
        <v>513</v>
      </c>
      <c r="BA712" s="80" t="s">
        <v>1609</v>
      </c>
      <c r="BE712" s="79" t="s">
        <v>1395</v>
      </c>
      <c r="BF712" s="82" t="s">
        <v>700</v>
      </c>
    </row>
    <row r="713" spans="8:58">
      <c r="H713" s="106"/>
      <c r="I713" s="106"/>
      <c r="J713" s="106"/>
      <c r="K713" s="106"/>
      <c r="L713" s="106"/>
      <c r="M713" s="106"/>
      <c r="N713" s="106"/>
      <c r="O713" s="106"/>
      <c r="P713" s="106"/>
      <c r="Q713" s="106"/>
      <c r="R713" s="106"/>
      <c r="S713" s="106"/>
      <c r="T713" s="106"/>
      <c r="U713" s="106"/>
      <c r="V713" s="106"/>
      <c r="W713" s="106"/>
      <c r="X713" s="106"/>
      <c r="Y713" s="106"/>
      <c r="AZ713" s="79" t="s">
        <v>530</v>
      </c>
      <c r="BA713" s="80" t="s">
        <v>1616</v>
      </c>
      <c r="BE713" s="79" t="s">
        <v>1738</v>
      </c>
      <c r="BF713" s="82" t="s">
        <v>386</v>
      </c>
    </row>
    <row r="714" spans="8:58">
      <c r="H714" s="106"/>
      <c r="I714" s="106"/>
      <c r="J714" s="106"/>
      <c r="K714" s="106"/>
      <c r="L714" s="106"/>
      <c r="M714" s="106"/>
      <c r="N714" s="106"/>
      <c r="O714" s="106"/>
      <c r="P714" s="106"/>
      <c r="Q714" s="106"/>
      <c r="R714" s="106"/>
      <c r="S714" s="106"/>
      <c r="T714" s="106"/>
      <c r="U714" s="106"/>
      <c r="V714" s="106"/>
      <c r="W714" s="106"/>
      <c r="X714" s="106"/>
      <c r="Y714" s="106"/>
      <c r="AZ714" s="79" t="s">
        <v>400</v>
      </c>
      <c r="BA714" s="80" t="s">
        <v>1650</v>
      </c>
      <c r="BE714" s="79" t="s">
        <v>1225</v>
      </c>
      <c r="BF714" s="82" t="s">
        <v>386</v>
      </c>
    </row>
    <row r="715" spans="8:58">
      <c r="H715" s="106"/>
      <c r="I715" s="106"/>
      <c r="J715" s="106"/>
      <c r="K715" s="106"/>
      <c r="L715" s="106"/>
      <c r="M715" s="106"/>
      <c r="N715" s="106"/>
      <c r="O715" s="106"/>
      <c r="P715" s="106"/>
      <c r="Q715" s="106"/>
      <c r="R715" s="106"/>
      <c r="S715" s="106"/>
      <c r="T715" s="106"/>
      <c r="U715" s="106"/>
      <c r="V715" s="106"/>
      <c r="W715" s="106"/>
      <c r="X715" s="106"/>
      <c r="Y715" s="106"/>
      <c r="AZ715" s="79" t="s">
        <v>512</v>
      </c>
      <c r="BA715" s="80" t="s">
        <v>1295</v>
      </c>
      <c r="BE715" s="79" t="s">
        <v>1078</v>
      </c>
      <c r="BF715" s="82" t="s">
        <v>386</v>
      </c>
    </row>
    <row r="716" spans="8:58">
      <c r="H716" s="106"/>
      <c r="I716" s="106"/>
      <c r="J716" s="106"/>
      <c r="K716" s="106"/>
      <c r="L716" s="106"/>
      <c r="M716" s="106"/>
      <c r="N716" s="106"/>
      <c r="O716" s="106"/>
      <c r="P716" s="106"/>
      <c r="Q716" s="106"/>
      <c r="R716" s="106"/>
      <c r="S716" s="106"/>
      <c r="T716" s="106"/>
      <c r="U716" s="106"/>
      <c r="V716" s="106"/>
      <c r="W716" s="106"/>
      <c r="X716" s="106"/>
      <c r="Y716" s="106"/>
      <c r="AZ716" s="79" t="s">
        <v>553</v>
      </c>
      <c r="BA716" s="80" t="s">
        <v>1664</v>
      </c>
      <c r="BE716" s="79" t="s">
        <v>993</v>
      </c>
      <c r="BF716" s="82" t="s">
        <v>274</v>
      </c>
    </row>
    <row r="717" spans="8:58">
      <c r="H717" s="106"/>
      <c r="I717" s="106"/>
      <c r="J717" s="106"/>
      <c r="K717" s="106"/>
      <c r="L717" s="106"/>
      <c r="M717" s="106"/>
      <c r="N717" s="106"/>
      <c r="O717" s="106"/>
      <c r="P717" s="106"/>
      <c r="Q717" s="106"/>
      <c r="R717" s="106"/>
      <c r="S717" s="106"/>
      <c r="T717" s="106"/>
      <c r="U717" s="106"/>
      <c r="V717" s="106"/>
      <c r="W717" s="106"/>
      <c r="X717" s="106"/>
      <c r="Y717" s="106"/>
      <c r="AZ717" s="79" t="s">
        <v>394</v>
      </c>
      <c r="BA717" s="80" t="s">
        <v>1667</v>
      </c>
      <c r="BE717" s="79" t="s">
        <v>1085</v>
      </c>
      <c r="BF717" s="82" t="s">
        <v>386</v>
      </c>
    </row>
    <row r="718" spans="8:58">
      <c r="H718" s="106"/>
      <c r="I718" s="106"/>
      <c r="J718" s="106"/>
      <c r="K718" s="106"/>
      <c r="L718" s="106"/>
      <c r="M718" s="106"/>
      <c r="N718" s="106"/>
      <c r="O718" s="106"/>
      <c r="P718" s="106"/>
      <c r="Q718" s="106"/>
      <c r="R718" s="106"/>
      <c r="S718" s="106"/>
      <c r="T718" s="106"/>
      <c r="U718" s="106"/>
      <c r="V718" s="106"/>
      <c r="W718" s="106"/>
      <c r="X718" s="106"/>
      <c r="Y718" s="106"/>
      <c r="AZ718" s="79" t="s">
        <v>505</v>
      </c>
      <c r="BA718" s="80" t="s">
        <v>1670</v>
      </c>
      <c r="BE718" s="79" t="s">
        <v>1092</v>
      </c>
      <c r="BF718" s="82" t="s">
        <v>386</v>
      </c>
    </row>
    <row r="719" spans="8:58">
      <c r="H719" s="106"/>
      <c r="I719" s="106"/>
      <c r="J719" s="106"/>
      <c r="K719" s="106"/>
      <c r="L719" s="106"/>
      <c r="M719" s="106"/>
      <c r="N719" s="106"/>
      <c r="O719" s="106"/>
      <c r="P719" s="106"/>
      <c r="Q719" s="106"/>
      <c r="R719" s="106"/>
      <c r="S719" s="106"/>
      <c r="T719" s="106"/>
      <c r="U719" s="106"/>
      <c r="V719" s="106"/>
      <c r="W719" s="106"/>
      <c r="X719" s="106"/>
      <c r="Y719" s="106"/>
      <c r="AZ719" s="79" t="s">
        <v>571</v>
      </c>
      <c r="BA719" s="80" t="s">
        <v>1704</v>
      </c>
      <c r="BE719" s="79" t="s">
        <v>1101</v>
      </c>
      <c r="BF719" s="82" t="s">
        <v>386</v>
      </c>
    </row>
    <row r="720" spans="8:58">
      <c r="H720" s="106"/>
      <c r="I720" s="106"/>
      <c r="J720" s="106"/>
      <c r="K720" s="106"/>
      <c r="L720" s="106"/>
      <c r="M720" s="106"/>
      <c r="N720" s="106"/>
      <c r="O720" s="106"/>
      <c r="P720" s="106"/>
      <c r="Q720" s="106"/>
      <c r="R720" s="106"/>
      <c r="S720" s="106"/>
      <c r="T720" s="106"/>
      <c r="U720" s="106"/>
      <c r="V720" s="106"/>
      <c r="W720" s="106"/>
      <c r="X720" s="106"/>
      <c r="Y720" s="106"/>
      <c r="AZ720" s="79" t="s">
        <v>482</v>
      </c>
      <c r="BA720" s="80" t="s">
        <v>1811</v>
      </c>
      <c r="BE720" s="79" t="s">
        <v>1108</v>
      </c>
      <c r="BF720" s="82" t="s">
        <v>386</v>
      </c>
    </row>
    <row r="721" spans="8:58">
      <c r="H721" s="106"/>
      <c r="I721" s="106"/>
      <c r="J721" s="106"/>
      <c r="K721" s="106"/>
      <c r="L721" s="106"/>
      <c r="M721" s="106"/>
      <c r="N721" s="106"/>
      <c r="O721" s="106"/>
      <c r="P721" s="106"/>
      <c r="Q721" s="106"/>
      <c r="R721" s="106"/>
      <c r="S721" s="106"/>
      <c r="T721" s="106"/>
      <c r="U721" s="106"/>
      <c r="V721" s="106"/>
      <c r="W721" s="106"/>
      <c r="X721" s="106"/>
      <c r="Y721" s="106"/>
      <c r="AZ721" s="79" t="s">
        <v>462</v>
      </c>
      <c r="BA721" s="80" t="s">
        <v>1818</v>
      </c>
      <c r="BE721" s="79" t="s">
        <v>424</v>
      </c>
      <c r="BF721" s="82" t="s">
        <v>386</v>
      </c>
    </row>
    <row r="722" spans="8:58">
      <c r="H722" s="106"/>
      <c r="I722" s="106"/>
      <c r="J722" s="106"/>
      <c r="K722" s="106"/>
      <c r="L722" s="106"/>
      <c r="M722" s="106"/>
      <c r="N722" s="106"/>
      <c r="O722" s="106"/>
      <c r="P722" s="106"/>
      <c r="Q722" s="106"/>
      <c r="R722" s="106"/>
      <c r="S722" s="106"/>
      <c r="T722" s="106"/>
      <c r="U722" s="106"/>
      <c r="V722" s="106"/>
      <c r="W722" s="106"/>
      <c r="X722" s="106"/>
      <c r="Y722" s="106"/>
      <c r="AZ722" s="79" t="s">
        <v>424</v>
      </c>
      <c r="BA722" s="80" t="s">
        <v>1824</v>
      </c>
      <c r="BE722" s="79" t="s">
        <v>762</v>
      </c>
      <c r="BF722" s="82" t="s">
        <v>386</v>
      </c>
    </row>
    <row r="723" spans="8:58">
      <c r="H723" s="106"/>
      <c r="I723" s="106"/>
      <c r="J723" s="106"/>
      <c r="K723" s="106"/>
      <c r="L723" s="106"/>
      <c r="M723" s="106"/>
      <c r="N723" s="106"/>
      <c r="O723" s="106"/>
      <c r="P723" s="106"/>
      <c r="Q723" s="106"/>
      <c r="R723" s="106"/>
      <c r="S723" s="106"/>
      <c r="T723" s="106"/>
      <c r="U723" s="106"/>
      <c r="V723" s="106"/>
      <c r="W723" s="106"/>
      <c r="X723" s="106"/>
      <c r="Y723" s="106"/>
      <c r="AZ723" s="79" t="s">
        <v>881</v>
      </c>
      <c r="BA723" s="80" t="s">
        <v>1828</v>
      </c>
      <c r="BE723" s="79" t="s">
        <v>1739</v>
      </c>
      <c r="BF723" s="82" t="s">
        <v>386</v>
      </c>
    </row>
    <row r="724" spans="8:58">
      <c r="H724" s="106"/>
      <c r="I724" s="106"/>
      <c r="J724" s="106"/>
      <c r="K724" s="106"/>
      <c r="L724" s="106"/>
      <c r="M724" s="106"/>
      <c r="N724" s="106"/>
      <c r="O724" s="106"/>
      <c r="P724" s="106"/>
      <c r="Q724" s="106"/>
      <c r="R724" s="106"/>
      <c r="S724" s="106"/>
      <c r="T724" s="106"/>
      <c r="U724" s="106"/>
      <c r="V724" s="106"/>
      <c r="W724" s="106"/>
      <c r="X724" s="106"/>
      <c r="Y724" s="106"/>
      <c r="AZ724" s="79" t="s">
        <v>620</v>
      </c>
      <c r="BA724" s="80" t="s">
        <v>1836</v>
      </c>
      <c r="BE724" s="79" t="s">
        <v>1414</v>
      </c>
      <c r="BF724" s="82" t="s">
        <v>386</v>
      </c>
    </row>
    <row r="725" spans="8:58">
      <c r="H725" s="106"/>
      <c r="I725" s="106"/>
      <c r="J725" s="106"/>
      <c r="K725" s="106"/>
      <c r="L725" s="106"/>
      <c r="M725" s="106"/>
      <c r="N725" s="106"/>
      <c r="O725" s="106"/>
      <c r="P725" s="106"/>
      <c r="Q725" s="106"/>
      <c r="R725" s="106"/>
      <c r="S725" s="106"/>
      <c r="T725" s="106"/>
      <c r="U725" s="106"/>
      <c r="V725" s="106"/>
      <c r="W725" s="106"/>
      <c r="X725" s="106"/>
      <c r="Y725" s="106"/>
      <c r="AZ725" s="79" t="s">
        <v>606</v>
      </c>
      <c r="BA725" s="80" t="s">
        <v>1897</v>
      </c>
      <c r="BE725" s="79" t="s">
        <v>1740</v>
      </c>
      <c r="BF725" s="82" t="s">
        <v>386</v>
      </c>
    </row>
    <row r="726" spans="8:58">
      <c r="H726" s="106"/>
      <c r="I726" s="106"/>
      <c r="J726" s="106"/>
      <c r="K726" s="106"/>
      <c r="L726" s="106"/>
      <c r="M726" s="106"/>
      <c r="N726" s="106"/>
      <c r="O726" s="106"/>
      <c r="P726" s="106"/>
      <c r="Q726" s="106"/>
      <c r="R726" s="106"/>
      <c r="S726" s="106"/>
      <c r="T726" s="106"/>
      <c r="U726" s="106"/>
      <c r="V726" s="106"/>
      <c r="W726" s="106"/>
      <c r="X726" s="106"/>
      <c r="Y726" s="106"/>
      <c r="AZ726" s="79" t="s">
        <v>572</v>
      </c>
      <c r="BA726" s="80" t="s">
        <v>1921</v>
      </c>
      <c r="BE726" s="79" t="s">
        <v>1029</v>
      </c>
      <c r="BF726" s="82" t="s">
        <v>951</v>
      </c>
    </row>
    <row r="727" spans="8:58">
      <c r="H727" s="106"/>
      <c r="I727" s="106"/>
      <c r="J727" s="106"/>
      <c r="K727" s="106"/>
      <c r="L727" s="106"/>
      <c r="M727" s="106"/>
      <c r="N727" s="106"/>
      <c r="O727" s="106"/>
      <c r="P727" s="106"/>
      <c r="Q727" s="106"/>
      <c r="R727" s="106"/>
      <c r="S727" s="106"/>
      <c r="T727" s="106"/>
      <c r="U727" s="106"/>
      <c r="V727" s="106"/>
      <c r="W727" s="106"/>
      <c r="X727" s="106"/>
      <c r="Y727" s="106"/>
      <c r="AZ727" s="79" t="s">
        <v>487</v>
      </c>
      <c r="BA727" s="80" t="s">
        <v>1924</v>
      </c>
      <c r="BE727" s="79" t="s">
        <v>1741</v>
      </c>
      <c r="BF727" s="82" t="s">
        <v>386</v>
      </c>
    </row>
    <row r="728" spans="8:58">
      <c r="H728" s="106"/>
      <c r="I728" s="106"/>
      <c r="J728" s="106"/>
      <c r="K728" s="106"/>
      <c r="L728" s="106"/>
      <c r="M728" s="106"/>
      <c r="N728" s="106"/>
      <c r="O728" s="106"/>
      <c r="P728" s="106"/>
      <c r="Q728" s="106"/>
      <c r="R728" s="106"/>
      <c r="S728" s="106"/>
      <c r="T728" s="106"/>
      <c r="U728" s="106"/>
      <c r="V728" s="106"/>
      <c r="W728" s="106"/>
      <c r="X728" s="106"/>
      <c r="Y728" s="106"/>
      <c r="AZ728" s="79" t="s">
        <v>489</v>
      </c>
      <c r="BA728" s="80" t="s">
        <v>1321</v>
      </c>
      <c r="BE728" s="79" t="s">
        <v>807</v>
      </c>
      <c r="BF728" s="82" t="s">
        <v>274</v>
      </c>
    </row>
    <row r="729" spans="8:58">
      <c r="H729" s="106"/>
      <c r="I729" s="106"/>
      <c r="J729" s="106"/>
      <c r="K729" s="106"/>
      <c r="L729" s="106"/>
      <c r="M729" s="106"/>
      <c r="N729" s="106"/>
      <c r="O729" s="106"/>
      <c r="P729" s="106"/>
      <c r="Q729" s="106"/>
      <c r="R729" s="106"/>
      <c r="S729" s="106"/>
      <c r="T729" s="106"/>
      <c r="U729" s="106"/>
      <c r="V729" s="106"/>
      <c r="W729" s="106"/>
      <c r="X729" s="106"/>
      <c r="Y729" s="106"/>
      <c r="AZ729" s="79" t="s">
        <v>432</v>
      </c>
      <c r="BA729" s="80" t="s">
        <v>1381</v>
      </c>
      <c r="BE729" s="79" t="s">
        <v>1069</v>
      </c>
      <c r="BF729" s="82" t="s">
        <v>700</v>
      </c>
    </row>
    <row r="730" spans="8:58">
      <c r="H730" s="106"/>
      <c r="I730" s="106"/>
      <c r="J730" s="106"/>
      <c r="K730" s="106"/>
      <c r="L730" s="106"/>
      <c r="M730" s="106"/>
      <c r="N730" s="106"/>
      <c r="O730" s="106"/>
      <c r="P730" s="106"/>
      <c r="Q730" s="106"/>
      <c r="R730" s="106"/>
      <c r="S730" s="106"/>
      <c r="T730" s="106"/>
      <c r="U730" s="106"/>
      <c r="V730" s="106"/>
      <c r="W730" s="106"/>
      <c r="X730" s="106"/>
      <c r="Y730" s="106"/>
      <c r="AZ730" s="79" t="s">
        <v>402</v>
      </c>
      <c r="BA730" s="80" t="s">
        <v>1435</v>
      </c>
      <c r="BE730" s="79" t="s">
        <v>1077</v>
      </c>
      <c r="BF730" s="82" t="s">
        <v>700</v>
      </c>
    </row>
    <row r="731" spans="8:58">
      <c r="H731" s="106"/>
      <c r="I731" s="106"/>
      <c r="J731" s="106"/>
      <c r="K731" s="106"/>
      <c r="L731" s="106"/>
      <c r="M731" s="106"/>
      <c r="N731" s="106"/>
      <c r="O731" s="106"/>
      <c r="P731" s="106"/>
      <c r="Q731" s="106"/>
      <c r="R731" s="106"/>
      <c r="S731" s="106"/>
      <c r="T731" s="106"/>
      <c r="U731" s="106"/>
      <c r="V731" s="106"/>
      <c r="W731" s="106"/>
      <c r="X731" s="106"/>
      <c r="Y731" s="106"/>
      <c r="AZ731" s="79" t="s">
        <v>464</v>
      </c>
      <c r="BA731" s="80" t="s">
        <v>1445</v>
      </c>
      <c r="BE731" s="79" t="s">
        <v>1742</v>
      </c>
      <c r="BF731" s="82" t="s">
        <v>386</v>
      </c>
    </row>
    <row r="732" spans="8:58">
      <c r="H732" s="106"/>
      <c r="I732" s="106"/>
      <c r="J732" s="106"/>
      <c r="K732" s="106"/>
      <c r="L732" s="106"/>
      <c r="M732" s="106"/>
      <c r="N732" s="106"/>
      <c r="O732" s="106"/>
      <c r="P732" s="106"/>
      <c r="Q732" s="106"/>
      <c r="R732" s="106"/>
      <c r="S732" s="106"/>
      <c r="T732" s="106"/>
      <c r="U732" s="106"/>
      <c r="V732" s="106"/>
      <c r="W732" s="106"/>
      <c r="X732" s="106"/>
      <c r="Y732" s="106"/>
      <c r="AZ732" s="79" t="s">
        <v>432</v>
      </c>
      <c r="BA732" s="80" t="s">
        <v>1445</v>
      </c>
      <c r="BE732" s="79" t="s">
        <v>1743</v>
      </c>
      <c r="BF732" s="82" t="s">
        <v>386</v>
      </c>
    </row>
    <row r="733" spans="8:58">
      <c r="H733" s="106"/>
      <c r="I733" s="106"/>
      <c r="J733" s="106"/>
      <c r="K733" s="106"/>
      <c r="L733" s="106"/>
      <c r="M733" s="106"/>
      <c r="N733" s="106"/>
      <c r="O733" s="106"/>
      <c r="P733" s="106"/>
      <c r="Q733" s="106"/>
      <c r="R733" s="106"/>
      <c r="S733" s="106"/>
      <c r="T733" s="106"/>
      <c r="U733" s="106"/>
      <c r="V733" s="106"/>
      <c r="W733" s="106"/>
      <c r="X733" s="106"/>
      <c r="Y733" s="106"/>
      <c r="AZ733" s="79" t="s">
        <v>532</v>
      </c>
      <c r="BA733" s="80" t="s">
        <v>1455</v>
      </c>
      <c r="BE733" s="79" t="s">
        <v>1744</v>
      </c>
      <c r="BF733" s="82" t="s">
        <v>386</v>
      </c>
    </row>
    <row r="734" spans="8:58">
      <c r="H734" s="106"/>
      <c r="I734" s="106"/>
      <c r="J734" s="106"/>
      <c r="K734" s="106"/>
      <c r="L734" s="106"/>
      <c r="M734" s="106"/>
      <c r="N734" s="106"/>
      <c r="O734" s="106"/>
      <c r="P734" s="106"/>
      <c r="Q734" s="106"/>
      <c r="R734" s="106"/>
      <c r="S734" s="106"/>
      <c r="T734" s="106"/>
      <c r="U734" s="106"/>
      <c r="V734" s="106"/>
      <c r="W734" s="106"/>
      <c r="X734" s="106"/>
      <c r="Y734" s="106"/>
      <c r="AZ734" s="79" t="s">
        <v>488</v>
      </c>
      <c r="BA734" s="80" t="s">
        <v>1967</v>
      </c>
      <c r="BE734" s="79" t="s">
        <v>1745</v>
      </c>
      <c r="BF734" s="82" t="s">
        <v>386</v>
      </c>
    </row>
    <row r="735" spans="8:58">
      <c r="H735" s="106"/>
      <c r="I735" s="106"/>
      <c r="J735" s="106"/>
      <c r="K735" s="106"/>
      <c r="L735" s="106"/>
      <c r="M735" s="106"/>
      <c r="N735" s="106"/>
      <c r="O735" s="106"/>
      <c r="P735" s="106"/>
      <c r="Q735" s="106"/>
      <c r="R735" s="106"/>
      <c r="S735" s="106"/>
      <c r="T735" s="106"/>
      <c r="U735" s="106"/>
      <c r="V735" s="106"/>
      <c r="W735" s="106"/>
      <c r="X735" s="106"/>
      <c r="Y735" s="106"/>
      <c r="AZ735" s="79" t="s">
        <v>509</v>
      </c>
      <c r="BA735" s="80" t="s">
        <v>1970</v>
      </c>
      <c r="BE735" s="79" t="s">
        <v>1746</v>
      </c>
      <c r="BF735" s="82" t="s">
        <v>386</v>
      </c>
    </row>
    <row r="736" spans="8:58">
      <c r="H736" s="106"/>
      <c r="I736" s="106"/>
      <c r="J736" s="106"/>
      <c r="K736" s="106"/>
      <c r="L736" s="106"/>
      <c r="M736" s="106"/>
      <c r="N736" s="106"/>
      <c r="O736" s="106"/>
      <c r="P736" s="106"/>
      <c r="Q736" s="106"/>
      <c r="R736" s="106"/>
      <c r="S736" s="106"/>
      <c r="T736" s="106"/>
      <c r="U736" s="106"/>
      <c r="V736" s="106"/>
      <c r="W736" s="106"/>
      <c r="X736" s="106"/>
      <c r="Y736" s="106"/>
      <c r="AZ736" s="79" t="s">
        <v>456</v>
      </c>
      <c r="BA736" s="80" t="s">
        <v>2016</v>
      </c>
      <c r="BE736" s="79" t="s">
        <v>1747</v>
      </c>
      <c r="BF736" s="82" t="s">
        <v>386</v>
      </c>
    </row>
    <row r="737" spans="8:58">
      <c r="H737" s="106"/>
      <c r="I737" s="106"/>
      <c r="J737" s="106"/>
      <c r="K737" s="106"/>
      <c r="L737" s="106"/>
      <c r="M737" s="106"/>
      <c r="N737" s="106"/>
      <c r="O737" s="106"/>
      <c r="P737" s="106"/>
      <c r="Q737" s="106"/>
      <c r="R737" s="106"/>
      <c r="S737" s="106"/>
      <c r="T737" s="106"/>
      <c r="U737" s="106"/>
      <c r="V737" s="106"/>
      <c r="W737" s="106"/>
      <c r="X737" s="106"/>
      <c r="Y737" s="106"/>
      <c r="AZ737" s="79" t="s">
        <v>431</v>
      </c>
      <c r="BA737" s="80" t="s">
        <v>2017</v>
      </c>
      <c r="BE737" s="79" t="s">
        <v>1748</v>
      </c>
      <c r="BF737" s="82" t="s">
        <v>386</v>
      </c>
    </row>
    <row r="738" spans="8:58">
      <c r="H738" s="106"/>
      <c r="I738" s="106"/>
      <c r="J738" s="106"/>
      <c r="K738" s="106"/>
      <c r="L738" s="106"/>
      <c r="M738" s="106"/>
      <c r="N738" s="106"/>
      <c r="O738" s="106"/>
      <c r="P738" s="106"/>
      <c r="Q738" s="106"/>
      <c r="R738" s="106"/>
      <c r="S738" s="106"/>
      <c r="T738" s="106"/>
      <c r="U738" s="106"/>
      <c r="V738" s="106"/>
      <c r="W738" s="106"/>
      <c r="X738" s="106"/>
      <c r="Y738" s="106"/>
      <c r="AZ738" s="79" t="s">
        <v>486</v>
      </c>
      <c r="BA738" s="80" t="s">
        <v>2018</v>
      </c>
      <c r="BE738" s="79" t="s">
        <v>1399</v>
      </c>
      <c r="BF738" s="82" t="s">
        <v>700</v>
      </c>
    </row>
    <row r="739" spans="8:58">
      <c r="H739" s="106"/>
      <c r="I739" s="106"/>
      <c r="J739" s="106"/>
      <c r="K739" s="106"/>
      <c r="L739" s="106"/>
      <c r="M739" s="106"/>
      <c r="N739" s="106"/>
      <c r="O739" s="106"/>
      <c r="P739" s="106"/>
      <c r="Q739" s="106"/>
      <c r="R739" s="106"/>
      <c r="S739" s="106"/>
      <c r="T739" s="106"/>
      <c r="U739" s="106"/>
      <c r="V739" s="106"/>
      <c r="W739" s="106"/>
      <c r="X739" s="106"/>
      <c r="Y739" s="106"/>
      <c r="AZ739" s="79" t="s">
        <v>461</v>
      </c>
      <c r="BA739" s="80" t="s">
        <v>2019</v>
      </c>
      <c r="BE739" s="79" t="s">
        <v>1749</v>
      </c>
      <c r="BF739" s="82" t="s">
        <v>386</v>
      </c>
    </row>
    <row r="740" spans="8:58">
      <c r="H740" s="106"/>
      <c r="I740" s="106"/>
      <c r="J740" s="106"/>
      <c r="K740" s="106"/>
      <c r="L740" s="106"/>
      <c r="M740" s="106"/>
      <c r="N740" s="106"/>
      <c r="O740" s="106"/>
      <c r="P740" s="106"/>
      <c r="Q740" s="106"/>
      <c r="R740" s="106"/>
      <c r="S740" s="106"/>
      <c r="T740" s="106"/>
      <c r="U740" s="106"/>
      <c r="V740" s="106"/>
      <c r="W740" s="106"/>
      <c r="X740" s="106"/>
      <c r="Y740" s="106"/>
      <c r="AZ740" s="79" t="s">
        <v>429</v>
      </c>
      <c r="BA740" s="80" t="s">
        <v>2020</v>
      </c>
      <c r="BE740" s="79" t="s">
        <v>1750</v>
      </c>
      <c r="BF740" s="82" t="s">
        <v>386</v>
      </c>
    </row>
    <row r="741" spans="8:58">
      <c r="H741" s="106"/>
      <c r="I741" s="106"/>
      <c r="J741" s="106"/>
      <c r="K741" s="106"/>
      <c r="L741" s="106"/>
      <c r="M741" s="106"/>
      <c r="N741" s="106"/>
      <c r="O741" s="106"/>
      <c r="P741" s="106"/>
      <c r="Q741" s="106"/>
      <c r="R741" s="106"/>
      <c r="S741" s="106"/>
      <c r="T741" s="106"/>
      <c r="U741" s="106"/>
      <c r="V741" s="106"/>
      <c r="W741" s="106"/>
      <c r="X741" s="106"/>
      <c r="Y741" s="106"/>
      <c r="AZ741" s="79" t="s">
        <v>531</v>
      </c>
      <c r="BA741" s="80" t="s">
        <v>2021</v>
      </c>
      <c r="BE741" s="79" t="s">
        <v>1751</v>
      </c>
      <c r="BF741" s="82" t="s">
        <v>386</v>
      </c>
    </row>
    <row r="742" spans="8:58">
      <c r="H742" s="106"/>
      <c r="I742" s="106"/>
      <c r="J742" s="106"/>
      <c r="K742" s="106"/>
      <c r="L742" s="106"/>
      <c r="M742" s="106"/>
      <c r="N742" s="106"/>
      <c r="O742" s="106"/>
      <c r="P742" s="106"/>
      <c r="Q742" s="106"/>
      <c r="R742" s="106"/>
      <c r="S742" s="106"/>
      <c r="T742" s="106"/>
      <c r="U742" s="106"/>
      <c r="V742" s="106"/>
      <c r="W742" s="106"/>
      <c r="X742" s="106"/>
      <c r="Y742" s="106"/>
      <c r="AZ742" s="79" t="s">
        <v>654</v>
      </c>
      <c r="BA742" s="80" t="s">
        <v>1478</v>
      </c>
      <c r="BE742" s="79" t="s">
        <v>1418</v>
      </c>
      <c r="BF742" s="82" t="s">
        <v>386</v>
      </c>
    </row>
    <row r="743" spans="8:58">
      <c r="H743" s="106"/>
      <c r="I743" s="106"/>
      <c r="J743" s="106"/>
      <c r="K743" s="106"/>
      <c r="L743" s="106"/>
      <c r="M743" s="106"/>
      <c r="N743" s="106"/>
      <c r="O743" s="106"/>
      <c r="P743" s="106"/>
      <c r="Q743" s="106"/>
      <c r="R743" s="106"/>
      <c r="S743" s="106"/>
      <c r="T743" s="106"/>
      <c r="U743" s="106"/>
      <c r="V743" s="106"/>
      <c r="W743" s="106"/>
      <c r="X743" s="106"/>
      <c r="Y743" s="106"/>
      <c r="AZ743" s="122" t="s">
        <v>664</v>
      </c>
      <c r="BA743" s="123" t="s">
        <v>2022</v>
      </c>
      <c r="BE743" s="79" t="s">
        <v>1752</v>
      </c>
      <c r="BF743" s="82" t="s">
        <v>386</v>
      </c>
    </row>
    <row r="744" spans="8:58">
      <c r="H744" s="106"/>
      <c r="I744" s="106"/>
      <c r="J744" s="106"/>
      <c r="K744" s="106"/>
      <c r="L744" s="106"/>
      <c r="M744" s="106"/>
      <c r="N744" s="106"/>
      <c r="O744" s="106"/>
      <c r="P744" s="106"/>
      <c r="Q744" s="106"/>
      <c r="R744" s="106"/>
      <c r="S744" s="106"/>
      <c r="T744" s="106"/>
      <c r="U744" s="106"/>
      <c r="V744" s="106"/>
      <c r="W744" s="106"/>
      <c r="X744" s="106"/>
      <c r="Y744" s="106"/>
      <c r="AZ744" s="159"/>
      <c r="BA744" s="176">
        <v>1389</v>
      </c>
      <c r="BE744" s="79" t="s">
        <v>1753</v>
      </c>
      <c r="BF744" s="82" t="s">
        <v>386</v>
      </c>
    </row>
    <row r="745" spans="8:58">
      <c r="H745" s="106"/>
      <c r="I745" s="106"/>
      <c r="J745" s="106"/>
      <c r="K745" s="106"/>
      <c r="L745" s="106"/>
      <c r="M745" s="106"/>
      <c r="N745" s="106"/>
      <c r="O745" s="106"/>
      <c r="P745" s="106"/>
      <c r="Q745" s="106"/>
      <c r="R745" s="106"/>
      <c r="S745" s="106"/>
      <c r="T745" s="106"/>
      <c r="U745" s="106"/>
      <c r="V745" s="106"/>
      <c r="W745" s="106"/>
      <c r="X745" s="106"/>
      <c r="Y745" s="106"/>
      <c r="AZ745" s="79"/>
      <c r="BA745" s="177">
        <v>2099</v>
      </c>
      <c r="BE745" s="79" t="s">
        <v>812</v>
      </c>
      <c r="BF745" s="82" t="s">
        <v>274</v>
      </c>
    </row>
    <row r="746" spans="8:58">
      <c r="H746" s="106"/>
      <c r="I746" s="106"/>
      <c r="J746" s="106"/>
      <c r="K746" s="106"/>
      <c r="L746" s="106"/>
      <c r="M746" s="106"/>
      <c r="N746" s="106"/>
      <c r="O746" s="106"/>
      <c r="P746" s="106"/>
      <c r="Q746" s="106"/>
      <c r="R746" s="106"/>
      <c r="S746" s="106"/>
      <c r="T746" s="106"/>
      <c r="U746" s="106"/>
      <c r="V746" s="106"/>
      <c r="W746" s="106"/>
      <c r="X746" s="106"/>
      <c r="Y746" s="106"/>
      <c r="AZ746" s="79"/>
      <c r="BA746" s="177">
        <v>4111</v>
      </c>
      <c r="BE746" s="79" t="s">
        <v>1754</v>
      </c>
      <c r="BF746" s="82" t="s">
        <v>386</v>
      </c>
    </row>
    <row r="747" spans="8:58">
      <c r="H747" s="106"/>
      <c r="I747" s="106"/>
      <c r="J747" s="106"/>
      <c r="K747" s="106"/>
      <c r="L747" s="106"/>
      <c r="M747" s="106"/>
      <c r="N747" s="106"/>
      <c r="O747" s="106"/>
      <c r="P747" s="106"/>
      <c r="Q747" s="106"/>
      <c r="R747" s="106"/>
      <c r="S747" s="106"/>
      <c r="T747" s="106"/>
      <c r="U747" s="106"/>
      <c r="V747" s="106"/>
      <c r="W747" s="106"/>
      <c r="X747" s="106"/>
      <c r="Y747" s="106"/>
      <c r="AZ747" s="79"/>
      <c r="BA747" s="177">
        <v>4112</v>
      </c>
      <c r="BE747" s="79" t="s">
        <v>1755</v>
      </c>
      <c r="BF747" s="82" t="s">
        <v>386</v>
      </c>
    </row>
    <row r="748" spans="8:58">
      <c r="H748" s="106"/>
      <c r="I748" s="106"/>
      <c r="J748" s="106"/>
      <c r="K748" s="106"/>
      <c r="L748" s="106"/>
      <c r="M748" s="106"/>
      <c r="N748" s="106"/>
      <c r="O748" s="106"/>
      <c r="P748" s="106"/>
      <c r="Q748" s="106"/>
      <c r="R748" s="106"/>
      <c r="S748" s="106"/>
      <c r="T748" s="106"/>
      <c r="U748" s="106"/>
      <c r="V748" s="106"/>
      <c r="W748" s="106"/>
      <c r="X748" s="106"/>
      <c r="Y748" s="106"/>
      <c r="AZ748" s="79"/>
      <c r="BA748" s="177">
        <v>4121</v>
      </c>
      <c r="BE748" s="79" t="s">
        <v>1756</v>
      </c>
      <c r="BF748" s="82" t="s">
        <v>386</v>
      </c>
    </row>
    <row r="749" spans="8:58">
      <c r="H749" s="106"/>
      <c r="I749" s="106"/>
      <c r="J749" s="106"/>
      <c r="K749" s="106"/>
      <c r="L749" s="106"/>
      <c r="M749" s="106"/>
      <c r="N749" s="106"/>
      <c r="O749" s="106"/>
      <c r="P749" s="106"/>
      <c r="Q749" s="106"/>
      <c r="R749" s="106"/>
      <c r="S749" s="106"/>
      <c r="T749" s="106"/>
      <c r="U749" s="106"/>
      <c r="V749" s="106"/>
      <c r="W749" s="106"/>
      <c r="X749" s="106"/>
      <c r="Y749" s="106"/>
      <c r="AZ749" s="79"/>
      <c r="BA749" s="177">
        <v>4122</v>
      </c>
      <c r="BE749" s="79" t="s">
        <v>1757</v>
      </c>
      <c r="BF749" s="82" t="s">
        <v>386</v>
      </c>
    </row>
    <row r="750" spans="8:58">
      <c r="H750" s="106"/>
      <c r="I750" s="106"/>
      <c r="J750" s="106"/>
      <c r="K750" s="106"/>
      <c r="L750" s="106"/>
      <c r="M750" s="106"/>
      <c r="N750" s="106"/>
      <c r="O750" s="106"/>
      <c r="P750" s="106"/>
      <c r="Q750" s="106"/>
      <c r="R750" s="106"/>
      <c r="S750" s="106"/>
      <c r="T750" s="106"/>
      <c r="U750" s="106"/>
      <c r="V750" s="106"/>
      <c r="W750" s="106"/>
      <c r="X750" s="106"/>
      <c r="Y750" s="106"/>
      <c r="AZ750" s="122"/>
      <c r="BA750" s="178">
        <v>8052</v>
      </c>
      <c r="BE750" s="79" t="s">
        <v>815</v>
      </c>
      <c r="BF750" s="82" t="s">
        <v>274</v>
      </c>
    </row>
    <row r="751" spans="8:58">
      <c r="H751" s="106"/>
      <c r="I751" s="106"/>
      <c r="J751" s="106"/>
      <c r="K751" s="106"/>
      <c r="L751" s="106"/>
      <c r="M751" s="106"/>
      <c r="N751" s="106"/>
      <c r="O751" s="106"/>
      <c r="P751" s="106"/>
      <c r="Q751" s="106"/>
      <c r="R751" s="106"/>
      <c r="S751" s="106"/>
      <c r="T751" s="106"/>
      <c r="U751" s="106"/>
      <c r="V751" s="106"/>
      <c r="W751" s="106"/>
      <c r="X751" s="106"/>
      <c r="Y751" s="106"/>
      <c r="BE751" s="79" t="s">
        <v>1758</v>
      </c>
      <c r="BF751" s="82" t="s">
        <v>386</v>
      </c>
    </row>
    <row r="752" spans="8:58">
      <c r="H752" s="106"/>
      <c r="I752" s="106"/>
      <c r="J752" s="106"/>
      <c r="K752" s="106"/>
      <c r="L752" s="106"/>
      <c r="M752" s="106"/>
      <c r="N752" s="106"/>
      <c r="O752" s="106"/>
      <c r="P752" s="106"/>
      <c r="Q752" s="106"/>
      <c r="R752" s="106"/>
      <c r="S752" s="106"/>
      <c r="T752" s="106"/>
      <c r="U752" s="106"/>
      <c r="V752" s="106"/>
      <c r="W752" s="106"/>
      <c r="X752" s="106"/>
      <c r="Y752" s="106"/>
      <c r="BE752" s="79" t="s">
        <v>1759</v>
      </c>
      <c r="BF752" s="82" t="s">
        <v>386</v>
      </c>
    </row>
    <row r="753" spans="8:58">
      <c r="H753" s="106"/>
      <c r="I753" s="106"/>
      <c r="J753" s="106"/>
      <c r="K753" s="106"/>
      <c r="L753" s="106"/>
      <c r="M753" s="106"/>
      <c r="N753" s="106"/>
      <c r="O753" s="106"/>
      <c r="P753" s="106"/>
      <c r="Q753" s="106"/>
      <c r="R753" s="106"/>
      <c r="S753" s="106"/>
      <c r="T753" s="106"/>
      <c r="U753" s="106"/>
      <c r="V753" s="106"/>
      <c r="W753" s="106"/>
      <c r="X753" s="106"/>
      <c r="Y753" s="106"/>
      <c r="BE753" s="79" t="s">
        <v>1760</v>
      </c>
      <c r="BF753" s="82" t="s">
        <v>386</v>
      </c>
    </row>
    <row r="754" spans="8:58">
      <c r="H754" s="106"/>
      <c r="I754" s="106"/>
      <c r="J754" s="106"/>
      <c r="K754" s="106"/>
      <c r="L754" s="106"/>
      <c r="M754" s="106"/>
      <c r="N754" s="106"/>
      <c r="O754" s="106"/>
      <c r="P754" s="106"/>
      <c r="Q754" s="106"/>
      <c r="R754" s="106"/>
      <c r="S754" s="106"/>
      <c r="T754" s="106"/>
      <c r="U754" s="106"/>
      <c r="V754" s="106"/>
      <c r="W754" s="106"/>
      <c r="X754" s="106"/>
      <c r="Y754" s="106"/>
      <c r="BE754" s="79" t="s">
        <v>1761</v>
      </c>
      <c r="BF754" s="82" t="s">
        <v>386</v>
      </c>
    </row>
    <row r="755" spans="8:58">
      <c r="H755" s="106"/>
      <c r="I755" s="106"/>
      <c r="J755" s="106"/>
      <c r="K755" s="106"/>
      <c r="L755" s="106"/>
      <c r="M755" s="106"/>
      <c r="N755" s="106"/>
      <c r="O755" s="106"/>
      <c r="P755" s="106"/>
      <c r="Q755" s="106"/>
      <c r="R755" s="106"/>
      <c r="S755" s="106"/>
      <c r="T755" s="106"/>
      <c r="U755" s="106"/>
      <c r="V755" s="106"/>
      <c r="W755" s="106"/>
      <c r="X755" s="106"/>
      <c r="Y755" s="106"/>
      <c r="BE755" s="79" t="s">
        <v>1762</v>
      </c>
      <c r="BF755" s="82" t="s">
        <v>386</v>
      </c>
    </row>
    <row r="756" spans="8:58">
      <c r="H756" s="106"/>
      <c r="I756" s="106"/>
      <c r="J756" s="106"/>
      <c r="K756" s="106"/>
      <c r="L756" s="106"/>
      <c r="M756" s="106"/>
      <c r="N756" s="106"/>
      <c r="O756" s="106"/>
      <c r="P756" s="106"/>
      <c r="Q756" s="106"/>
      <c r="R756" s="106"/>
      <c r="S756" s="106"/>
      <c r="T756" s="106"/>
      <c r="U756" s="106"/>
      <c r="V756" s="106"/>
      <c r="W756" s="106"/>
      <c r="X756" s="106"/>
      <c r="Y756" s="106"/>
      <c r="BE756" s="79" t="s">
        <v>1763</v>
      </c>
      <c r="BF756" s="82" t="s">
        <v>386</v>
      </c>
    </row>
    <row r="757" spans="8:58">
      <c r="H757" s="106"/>
      <c r="I757" s="106"/>
      <c r="J757" s="106"/>
      <c r="K757" s="106"/>
      <c r="L757" s="106"/>
      <c r="M757" s="106"/>
      <c r="N757" s="106"/>
      <c r="O757" s="106"/>
      <c r="P757" s="106"/>
      <c r="Q757" s="106"/>
      <c r="R757" s="106"/>
      <c r="S757" s="106"/>
      <c r="T757" s="106"/>
      <c r="U757" s="106"/>
      <c r="V757" s="106"/>
      <c r="W757" s="106"/>
      <c r="X757" s="106"/>
      <c r="Y757" s="106"/>
      <c r="BE757" s="79" t="s">
        <v>1764</v>
      </c>
      <c r="BF757" s="82" t="s">
        <v>386</v>
      </c>
    </row>
    <row r="758" spans="8:58">
      <c r="H758" s="106"/>
      <c r="I758" s="106"/>
      <c r="J758" s="106"/>
      <c r="K758" s="106"/>
      <c r="L758" s="106"/>
      <c r="M758" s="106"/>
      <c r="N758" s="106"/>
      <c r="O758" s="106"/>
      <c r="P758" s="106"/>
      <c r="Q758" s="106"/>
      <c r="R758" s="106"/>
      <c r="S758" s="106"/>
      <c r="T758" s="106"/>
      <c r="U758" s="106"/>
      <c r="V758" s="106"/>
      <c r="W758" s="106"/>
      <c r="X758" s="106"/>
      <c r="Y758" s="106"/>
      <c r="AZ758" s="124"/>
      <c r="BA758" s="124"/>
      <c r="BE758" s="79" t="s">
        <v>1765</v>
      </c>
      <c r="BF758" s="82" t="s">
        <v>386</v>
      </c>
    </row>
    <row r="759" spans="8:58">
      <c r="H759" s="106"/>
      <c r="I759" s="106"/>
      <c r="J759" s="106"/>
      <c r="K759" s="106"/>
      <c r="L759" s="106"/>
      <c r="M759" s="106"/>
      <c r="N759" s="106"/>
      <c r="O759" s="106"/>
      <c r="P759" s="106"/>
      <c r="Q759" s="106"/>
      <c r="R759" s="106"/>
      <c r="S759" s="106"/>
      <c r="T759" s="106"/>
      <c r="U759" s="106"/>
      <c r="V759" s="106"/>
      <c r="W759" s="106"/>
      <c r="X759" s="106"/>
      <c r="Y759" s="106"/>
      <c r="AZ759" s="124"/>
      <c r="BA759" s="124"/>
      <c r="BE759" s="79" t="s">
        <v>586</v>
      </c>
      <c r="BF759" s="82" t="s">
        <v>386</v>
      </c>
    </row>
    <row r="760" spans="8:58">
      <c r="H760" s="106"/>
      <c r="I760" s="106"/>
      <c r="J760" s="106"/>
      <c r="K760" s="106"/>
      <c r="L760" s="106"/>
      <c r="M760" s="106"/>
      <c r="N760" s="106"/>
      <c r="O760" s="106"/>
      <c r="P760" s="106"/>
      <c r="Q760" s="106"/>
      <c r="R760" s="106"/>
      <c r="S760" s="106"/>
      <c r="T760" s="106"/>
      <c r="U760" s="106"/>
      <c r="V760" s="106"/>
      <c r="W760" s="106"/>
      <c r="X760" s="106"/>
      <c r="Y760" s="106"/>
      <c r="AZ760" s="124"/>
      <c r="BA760" s="124"/>
      <c r="BE760" s="79" t="s">
        <v>1422</v>
      </c>
      <c r="BF760" s="82" t="s">
        <v>386</v>
      </c>
    </row>
    <row r="761" spans="8:58">
      <c r="H761" s="106"/>
      <c r="I761" s="106"/>
      <c r="J761" s="106"/>
      <c r="K761" s="106"/>
      <c r="L761" s="106"/>
      <c r="M761" s="106"/>
      <c r="N761" s="106"/>
      <c r="O761" s="106"/>
      <c r="P761" s="106"/>
      <c r="Q761" s="106"/>
      <c r="R761" s="106"/>
      <c r="S761" s="106"/>
      <c r="T761" s="106"/>
      <c r="U761" s="106"/>
      <c r="V761" s="106"/>
      <c r="W761" s="106"/>
      <c r="X761" s="106"/>
      <c r="Y761" s="106"/>
      <c r="AZ761" s="124"/>
      <c r="BA761" s="124"/>
      <c r="BE761" s="79" t="s">
        <v>1766</v>
      </c>
      <c r="BF761" s="82" t="s">
        <v>386</v>
      </c>
    </row>
    <row r="762" spans="8:58">
      <c r="H762" s="106"/>
      <c r="I762" s="106"/>
      <c r="J762" s="106"/>
      <c r="K762" s="106"/>
      <c r="L762" s="106"/>
      <c r="M762" s="106"/>
      <c r="N762" s="106"/>
      <c r="O762" s="106"/>
      <c r="P762" s="106"/>
      <c r="Q762" s="106"/>
      <c r="R762" s="106"/>
      <c r="S762" s="106"/>
      <c r="T762" s="106"/>
      <c r="U762" s="106"/>
      <c r="V762" s="106"/>
      <c r="W762" s="106"/>
      <c r="X762" s="106"/>
      <c r="Y762" s="106"/>
      <c r="AZ762" s="124"/>
      <c r="BA762" s="124"/>
      <c r="BE762" s="79" t="s">
        <v>1767</v>
      </c>
      <c r="BF762" s="82" t="s">
        <v>386</v>
      </c>
    </row>
    <row r="763" spans="8:58">
      <c r="H763" s="106"/>
      <c r="I763" s="106"/>
      <c r="J763" s="106"/>
      <c r="K763" s="106"/>
      <c r="L763" s="106"/>
      <c r="M763" s="106"/>
      <c r="N763" s="106"/>
      <c r="O763" s="106"/>
      <c r="P763" s="106"/>
      <c r="Q763" s="106"/>
      <c r="R763" s="106"/>
      <c r="S763" s="106"/>
      <c r="T763" s="106"/>
      <c r="U763" s="106"/>
      <c r="V763" s="106"/>
      <c r="W763" s="106"/>
      <c r="X763" s="106"/>
      <c r="Y763" s="106"/>
      <c r="AZ763" s="124"/>
      <c r="BA763" s="124"/>
      <c r="BE763" s="79" t="s">
        <v>1426</v>
      </c>
      <c r="BF763" s="82" t="s">
        <v>386</v>
      </c>
    </row>
    <row r="764" spans="8:58">
      <c r="H764" s="106"/>
      <c r="I764" s="106"/>
      <c r="J764" s="106"/>
      <c r="K764" s="106"/>
      <c r="L764" s="106"/>
      <c r="M764" s="106"/>
      <c r="N764" s="106"/>
      <c r="O764" s="106"/>
      <c r="P764" s="106"/>
      <c r="Q764" s="106"/>
      <c r="R764" s="106"/>
      <c r="S764" s="106"/>
      <c r="T764" s="106"/>
      <c r="U764" s="106"/>
      <c r="V764" s="106"/>
      <c r="W764" s="106"/>
      <c r="X764" s="106"/>
      <c r="Y764" s="106"/>
      <c r="AZ764" s="124"/>
      <c r="BA764" s="124"/>
      <c r="BE764" s="79" t="s">
        <v>1768</v>
      </c>
      <c r="BF764" s="82" t="s">
        <v>386</v>
      </c>
    </row>
    <row r="765" spans="8:58">
      <c r="H765" s="106"/>
      <c r="I765" s="106"/>
      <c r="J765" s="106"/>
      <c r="K765" s="106"/>
      <c r="L765" s="106"/>
      <c r="M765" s="106"/>
      <c r="N765" s="106"/>
      <c r="O765" s="106"/>
      <c r="P765" s="106"/>
      <c r="Q765" s="106"/>
      <c r="R765" s="106"/>
      <c r="S765" s="106"/>
      <c r="T765" s="106"/>
      <c r="U765" s="106"/>
      <c r="V765" s="106"/>
      <c r="W765" s="106"/>
      <c r="X765" s="106"/>
      <c r="Y765" s="106"/>
      <c r="AZ765" s="124"/>
      <c r="BA765" s="124"/>
      <c r="BE765" s="79" t="s">
        <v>1769</v>
      </c>
      <c r="BF765" s="82" t="s">
        <v>386</v>
      </c>
    </row>
    <row r="766" spans="8:58">
      <c r="H766" s="106"/>
      <c r="I766" s="106"/>
      <c r="J766" s="106"/>
      <c r="K766" s="106"/>
      <c r="L766" s="106"/>
      <c r="M766" s="106"/>
      <c r="N766" s="106"/>
      <c r="O766" s="106"/>
      <c r="P766" s="106"/>
      <c r="Q766" s="106"/>
      <c r="R766" s="106"/>
      <c r="S766" s="106"/>
      <c r="T766" s="106"/>
      <c r="U766" s="106"/>
      <c r="V766" s="106"/>
      <c r="W766" s="106"/>
      <c r="X766" s="106"/>
      <c r="Y766" s="106"/>
      <c r="AZ766" s="124"/>
      <c r="BA766" s="124"/>
      <c r="BE766" s="79" t="s">
        <v>1430</v>
      </c>
      <c r="BF766" s="82" t="s">
        <v>386</v>
      </c>
    </row>
    <row r="767" spans="8:58">
      <c r="H767" s="106"/>
      <c r="I767" s="106"/>
      <c r="J767" s="106"/>
      <c r="K767" s="106"/>
      <c r="L767" s="106"/>
      <c r="M767" s="106"/>
      <c r="N767" s="106"/>
      <c r="O767" s="106"/>
      <c r="P767" s="106"/>
      <c r="Q767" s="106"/>
      <c r="R767" s="106"/>
      <c r="S767" s="106"/>
      <c r="T767" s="106"/>
      <c r="U767" s="106"/>
      <c r="V767" s="106"/>
      <c r="W767" s="106"/>
      <c r="X767" s="106"/>
      <c r="Y767" s="106"/>
      <c r="AZ767" s="124"/>
      <c r="BA767" s="124"/>
      <c r="BE767" s="79" t="s">
        <v>1770</v>
      </c>
      <c r="BF767" s="82" t="s">
        <v>386</v>
      </c>
    </row>
    <row r="768" spans="8:58">
      <c r="H768" s="106"/>
      <c r="I768" s="106"/>
      <c r="J768" s="106"/>
      <c r="K768" s="106"/>
      <c r="L768" s="106"/>
      <c r="M768" s="106"/>
      <c r="N768" s="106"/>
      <c r="O768" s="106"/>
      <c r="P768" s="106"/>
      <c r="Q768" s="106"/>
      <c r="R768" s="106"/>
      <c r="S768" s="106"/>
      <c r="T768" s="106"/>
      <c r="U768" s="106"/>
      <c r="V768" s="106"/>
      <c r="W768" s="106"/>
      <c r="X768" s="106"/>
      <c r="Y768" s="106"/>
      <c r="AZ768" s="124"/>
      <c r="BA768" s="124"/>
      <c r="BE768" s="79" t="s">
        <v>1771</v>
      </c>
      <c r="BF768" s="82" t="s">
        <v>386</v>
      </c>
    </row>
    <row r="769" spans="8:58">
      <c r="H769" s="106"/>
      <c r="I769" s="106"/>
      <c r="J769" s="106"/>
      <c r="K769" s="106"/>
      <c r="L769" s="106"/>
      <c r="M769" s="106"/>
      <c r="N769" s="106"/>
      <c r="O769" s="106"/>
      <c r="P769" s="106"/>
      <c r="Q769" s="106"/>
      <c r="R769" s="106"/>
      <c r="S769" s="106"/>
      <c r="T769" s="106"/>
      <c r="U769" s="106"/>
      <c r="V769" s="106"/>
      <c r="W769" s="106"/>
      <c r="X769" s="106"/>
      <c r="Y769" s="106"/>
      <c r="AZ769" s="124"/>
      <c r="BA769" s="124"/>
      <c r="BE769" s="79" t="s">
        <v>1772</v>
      </c>
      <c r="BF769" s="82" t="s">
        <v>386</v>
      </c>
    </row>
    <row r="770" spans="8:58">
      <c r="H770" s="106"/>
      <c r="I770" s="106"/>
      <c r="J770" s="106"/>
      <c r="K770" s="106"/>
      <c r="L770" s="106"/>
      <c r="M770" s="106"/>
      <c r="N770" s="106"/>
      <c r="O770" s="106"/>
      <c r="P770" s="106"/>
      <c r="Q770" s="106"/>
      <c r="R770" s="106"/>
      <c r="S770" s="106"/>
      <c r="T770" s="106"/>
      <c r="U770" s="106"/>
      <c r="V770" s="106"/>
      <c r="W770" s="106"/>
      <c r="X770" s="106"/>
      <c r="Y770" s="106"/>
      <c r="AZ770" s="124"/>
      <c r="BA770" s="124"/>
      <c r="BE770" s="79" t="s">
        <v>1773</v>
      </c>
      <c r="BF770" s="82" t="s">
        <v>386</v>
      </c>
    </row>
    <row r="771" spans="8:58">
      <c r="H771" s="106"/>
      <c r="I771" s="106"/>
      <c r="J771" s="106"/>
      <c r="K771" s="106"/>
      <c r="L771" s="106"/>
      <c r="M771" s="106"/>
      <c r="N771" s="106"/>
      <c r="O771" s="106"/>
      <c r="P771" s="106"/>
      <c r="Q771" s="106"/>
      <c r="R771" s="106"/>
      <c r="S771" s="106"/>
      <c r="T771" s="106"/>
      <c r="U771" s="106"/>
      <c r="V771" s="106"/>
      <c r="W771" s="106"/>
      <c r="X771" s="106"/>
      <c r="Y771" s="106"/>
      <c r="AZ771" s="124"/>
      <c r="BA771" s="124"/>
      <c r="BE771" s="79" t="s">
        <v>1774</v>
      </c>
      <c r="BF771" s="82" t="s">
        <v>386</v>
      </c>
    </row>
    <row r="772" spans="8:58">
      <c r="H772" s="106"/>
      <c r="I772" s="106"/>
      <c r="J772" s="106"/>
      <c r="K772" s="106"/>
      <c r="L772" s="106"/>
      <c r="M772" s="106"/>
      <c r="N772" s="106"/>
      <c r="O772" s="106"/>
      <c r="P772" s="106"/>
      <c r="Q772" s="106"/>
      <c r="R772" s="106"/>
      <c r="S772" s="106"/>
      <c r="T772" s="106"/>
      <c r="U772" s="106"/>
      <c r="V772" s="106"/>
      <c r="W772" s="106"/>
      <c r="X772" s="106"/>
      <c r="Y772" s="106"/>
      <c r="AZ772" s="124"/>
      <c r="BA772" s="124"/>
      <c r="BE772" s="79" t="s">
        <v>1403</v>
      </c>
      <c r="BF772" s="82" t="s">
        <v>700</v>
      </c>
    </row>
    <row r="773" spans="8:58">
      <c r="H773" s="106"/>
      <c r="I773" s="106"/>
      <c r="J773" s="106"/>
      <c r="K773" s="106"/>
      <c r="L773" s="106"/>
      <c r="M773" s="106"/>
      <c r="N773" s="106"/>
      <c r="O773" s="106"/>
      <c r="P773" s="106"/>
      <c r="Q773" s="106"/>
      <c r="R773" s="106"/>
      <c r="S773" s="106"/>
      <c r="T773" s="106"/>
      <c r="U773" s="106"/>
      <c r="V773" s="106"/>
      <c r="W773" s="106"/>
      <c r="X773" s="106"/>
      <c r="Y773" s="106"/>
      <c r="AZ773" s="124"/>
      <c r="BA773" s="124"/>
      <c r="BE773" s="79" t="s">
        <v>1775</v>
      </c>
      <c r="BF773" s="82" t="s">
        <v>386</v>
      </c>
    </row>
    <row r="774" spans="8:58">
      <c r="H774" s="106"/>
      <c r="I774" s="106"/>
      <c r="J774" s="106"/>
      <c r="K774" s="106"/>
      <c r="L774" s="106"/>
      <c r="M774" s="106"/>
      <c r="N774" s="106"/>
      <c r="O774" s="106"/>
      <c r="P774" s="106"/>
      <c r="Q774" s="106"/>
      <c r="R774" s="106"/>
      <c r="S774" s="106"/>
      <c r="T774" s="106"/>
      <c r="U774" s="106"/>
      <c r="V774" s="106"/>
      <c r="W774" s="106"/>
      <c r="X774" s="106"/>
      <c r="Y774" s="106"/>
      <c r="AZ774" s="124"/>
      <c r="BA774" s="124"/>
      <c r="BE774" s="79" t="s">
        <v>1776</v>
      </c>
      <c r="BF774" s="82" t="s">
        <v>386</v>
      </c>
    </row>
    <row r="775" spans="8:58">
      <c r="H775" s="106"/>
      <c r="I775" s="106"/>
      <c r="J775" s="106"/>
      <c r="K775" s="106"/>
      <c r="L775" s="106"/>
      <c r="M775" s="106"/>
      <c r="N775" s="106"/>
      <c r="O775" s="106"/>
      <c r="P775" s="106"/>
      <c r="Q775" s="106"/>
      <c r="R775" s="106"/>
      <c r="S775" s="106"/>
      <c r="T775" s="106"/>
      <c r="U775" s="106"/>
      <c r="V775" s="106"/>
      <c r="W775" s="106"/>
      <c r="X775" s="106"/>
      <c r="Y775" s="106"/>
      <c r="AZ775" s="124"/>
      <c r="BA775" s="124"/>
      <c r="BE775" s="79" t="s">
        <v>1777</v>
      </c>
      <c r="BF775" s="82" t="s">
        <v>386</v>
      </c>
    </row>
    <row r="776" spans="8:58">
      <c r="H776" s="106"/>
      <c r="I776" s="106"/>
      <c r="J776" s="106"/>
      <c r="K776" s="106"/>
      <c r="L776" s="106"/>
      <c r="M776" s="106"/>
      <c r="N776" s="106"/>
      <c r="O776" s="106"/>
      <c r="P776" s="106"/>
      <c r="Q776" s="106"/>
      <c r="R776" s="106"/>
      <c r="S776" s="106"/>
      <c r="T776" s="106"/>
      <c r="U776" s="106"/>
      <c r="V776" s="106"/>
      <c r="W776" s="106"/>
      <c r="X776" s="106"/>
      <c r="Y776" s="106"/>
      <c r="AZ776" s="124"/>
      <c r="BA776" s="124"/>
      <c r="BE776" s="79" t="s">
        <v>1778</v>
      </c>
      <c r="BF776" s="82" t="s">
        <v>386</v>
      </c>
    </row>
    <row r="777" spans="8:58">
      <c r="H777" s="106"/>
      <c r="I777" s="106"/>
      <c r="J777" s="106"/>
      <c r="K777" s="106"/>
      <c r="L777" s="106"/>
      <c r="M777" s="106"/>
      <c r="N777" s="106"/>
      <c r="O777" s="106"/>
      <c r="P777" s="106"/>
      <c r="Q777" s="106"/>
      <c r="R777" s="106"/>
      <c r="S777" s="106"/>
      <c r="T777" s="106"/>
      <c r="U777" s="106"/>
      <c r="V777" s="106"/>
      <c r="W777" s="106"/>
      <c r="X777" s="106"/>
      <c r="Y777" s="106"/>
      <c r="AZ777" s="124"/>
      <c r="BA777" s="124"/>
      <c r="BE777" s="79" t="s">
        <v>1779</v>
      </c>
      <c r="BF777" s="82" t="s">
        <v>386</v>
      </c>
    </row>
    <row r="778" spans="8:58">
      <c r="H778" s="106"/>
      <c r="I778" s="106"/>
      <c r="J778" s="106"/>
      <c r="K778" s="106"/>
      <c r="L778" s="106"/>
      <c r="M778" s="106"/>
      <c r="N778" s="106"/>
      <c r="O778" s="106"/>
      <c r="P778" s="106"/>
      <c r="Q778" s="106"/>
      <c r="R778" s="106"/>
      <c r="S778" s="106"/>
      <c r="T778" s="106"/>
      <c r="U778" s="106"/>
      <c r="V778" s="106"/>
      <c r="W778" s="106"/>
      <c r="X778" s="106"/>
      <c r="Y778" s="106"/>
      <c r="AZ778" s="124"/>
      <c r="BA778" s="124"/>
      <c r="BE778" s="79" t="s">
        <v>1408</v>
      </c>
      <c r="BF778" s="82" t="s">
        <v>700</v>
      </c>
    </row>
    <row r="779" spans="8:58">
      <c r="H779" s="106"/>
      <c r="I779" s="106"/>
      <c r="J779" s="106"/>
      <c r="K779" s="106"/>
      <c r="L779" s="106"/>
      <c r="M779" s="106"/>
      <c r="N779" s="106"/>
      <c r="O779" s="106"/>
      <c r="P779" s="106"/>
      <c r="Q779" s="106"/>
      <c r="R779" s="106"/>
      <c r="S779" s="106"/>
      <c r="T779" s="106"/>
      <c r="U779" s="106"/>
      <c r="V779" s="106"/>
      <c r="W779" s="106"/>
      <c r="X779" s="106"/>
      <c r="Y779" s="106"/>
      <c r="AZ779" s="124"/>
      <c r="BA779" s="124"/>
      <c r="BE779" s="79" t="s">
        <v>1412</v>
      </c>
      <c r="BF779" s="82" t="s">
        <v>700</v>
      </c>
    </row>
    <row r="780" spans="8:58">
      <c r="H780" s="106"/>
      <c r="I780" s="106"/>
      <c r="J780" s="106"/>
      <c r="K780" s="106"/>
      <c r="L780" s="106"/>
      <c r="M780" s="106"/>
      <c r="N780" s="106"/>
      <c r="O780" s="106"/>
      <c r="P780" s="106"/>
      <c r="Q780" s="106"/>
      <c r="R780" s="106"/>
      <c r="S780" s="106"/>
      <c r="T780" s="106"/>
      <c r="U780" s="106"/>
      <c r="V780" s="106"/>
      <c r="W780" s="106"/>
      <c r="X780" s="106"/>
      <c r="Y780" s="106"/>
      <c r="AZ780" s="124"/>
      <c r="BA780" s="124"/>
      <c r="BE780" s="79" t="s">
        <v>483</v>
      </c>
      <c r="BF780" s="82" t="s">
        <v>700</v>
      </c>
    </row>
    <row r="781" spans="8:58">
      <c r="H781" s="106"/>
      <c r="I781" s="106"/>
      <c r="J781" s="106"/>
      <c r="K781" s="106"/>
      <c r="L781" s="106"/>
      <c r="M781" s="106"/>
      <c r="N781" s="106"/>
      <c r="O781" s="106"/>
      <c r="P781" s="106"/>
      <c r="Q781" s="106"/>
      <c r="R781" s="106"/>
      <c r="S781" s="106"/>
      <c r="T781" s="106"/>
      <c r="U781" s="106"/>
      <c r="V781" s="106"/>
      <c r="W781" s="106"/>
      <c r="X781" s="106"/>
      <c r="Y781" s="106"/>
      <c r="AZ781" s="124"/>
      <c r="BA781" s="124"/>
      <c r="BE781" s="79" t="s">
        <v>506</v>
      </c>
      <c r="BF781" s="82" t="s">
        <v>700</v>
      </c>
    </row>
    <row r="782" spans="8:58">
      <c r="H782" s="106"/>
      <c r="I782" s="106"/>
      <c r="J782" s="106"/>
      <c r="K782" s="106"/>
      <c r="L782" s="106"/>
      <c r="M782" s="106"/>
      <c r="N782" s="106"/>
      <c r="O782" s="106"/>
      <c r="P782" s="106"/>
      <c r="Q782" s="106"/>
      <c r="R782" s="106"/>
      <c r="S782" s="106"/>
      <c r="T782" s="106"/>
      <c r="U782" s="106"/>
      <c r="V782" s="106"/>
      <c r="W782" s="106"/>
      <c r="X782" s="106"/>
      <c r="Y782" s="106"/>
      <c r="AZ782" s="124"/>
      <c r="BA782" s="124"/>
      <c r="BE782" s="79" t="s">
        <v>1229</v>
      </c>
      <c r="BF782" s="82" t="s">
        <v>386</v>
      </c>
    </row>
    <row r="783" spans="8:58">
      <c r="H783" s="106"/>
      <c r="I783" s="106"/>
      <c r="J783" s="106"/>
      <c r="K783" s="106"/>
      <c r="L783" s="106"/>
      <c r="M783" s="106"/>
      <c r="N783" s="106"/>
      <c r="O783" s="106"/>
      <c r="P783" s="106"/>
      <c r="Q783" s="106"/>
      <c r="R783" s="106"/>
      <c r="S783" s="106"/>
      <c r="T783" s="106"/>
      <c r="U783" s="106"/>
      <c r="V783" s="106"/>
      <c r="W783" s="106"/>
      <c r="X783" s="106"/>
      <c r="Y783" s="106"/>
      <c r="AZ783" s="124"/>
      <c r="BA783" s="124"/>
      <c r="BE783" s="79" t="s">
        <v>1780</v>
      </c>
      <c r="BF783" s="82" t="s">
        <v>386</v>
      </c>
    </row>
    <row r="784" spans="8:58">
      <c r="H784" s="106"/>
      <c r="I784" s="106"/>
      <c r="J784" s="106"/>
      <c r="K784" s="106"/>
      <c r="L784" s="106"/>
      <c r="M784" s="106"/>
      <c r="N784" s="106"/>
      <c r="O784" s="106"/>
      <c r="P784" s="106"/>
      <c r="Q784" s="106"/>
      <c r="R784" s="106"/>
      <c r="S784" s="106"/>
      <c r="T784" s="106"/>
      <c r="U784" s="106"/>
      <c r="V784" s="106"/>
      <c r="W784" s="106"/>
      <c r="X784" s="106"/>
      <c r="Y784" s="106"/>
      <c r="AZ784" s="124"/>
      <c r="BA784" s="124"/>
      <c r="BE784" s="79" t="s">
        <v>1781</v>
      </c>
      <c r="BF784" s="82" t="s">
        <v>386</v>
      </c>
    </row>
    <row r="785" spans="8:58">
      <c r="H785" s="106"/>
      <c r="I785" s="106"/>
      <c r="J785" s="106"/>
      <c r="K785" s="106"/>
      <c r="L785" s="106"/>
      <c r="M785" s="106"/>
      <c r="N785" s="106"/>
      <c r="O785" s="106"/>
      <c r="P785" s="106"/>
      <c r="Q785" s="106"/>
      <c r="R785" s="106"/>
      <c r="S785" s="106"/>
      <c r="T785" s="106"/>
      <c r="U785" s="106"/>
      <c r="V785" s="106"/>
      <c r="W785" s="106"/>
      <c r="X785" s="106"/>
      <c r="Y785" s="106"/>
      <c r="AZ785" s="124"/>
      <c r="BA785" s="124"/>
      <c r="BE785" s="79" t="s">
        <v>528</v>
      </c>
      <c r="BF785" s="82" t="s">
        <v>700</v>
      </c>
    </row>
    <row r="786" spans="8:58">
      <c r="H786" s="106"/>
      <c r="I786" s="106"/>
      <c r="J786" s="106"/>
      <c r="K786" s="106"/>
      <c r="L786" s="106"/>
      <c r="M786" s="106"/>
      <c r="N786" s="106"/>
      <c r="O786" s="106"/>
      <c r="P786" s="106"/>
      <c r="Q786" s="106"/>
      <c r="R786" s="106"/>
      <c r="S786" s="106"/>
      <c r="T786" s="106"/>
      <c r="U786" s="106"/>
      <c r="V786" s="106"/>
      <c r="W786" s="106"/>
      <c r="X786" s="106"/>
      <c r="Y786" s="106"/>
      <c r="AZ786" s="124"/>
      <c r="BA786" s="124"/>
      <c r="BE786" s="79" t="s">
        <v>1782</v>
      </c>
      <c r="BF786" s="82" t="s">
        <v>386</v>
      </c>
    </row>
    <row r="787" spans="8:58">
      <c r="H787" s="106"/>
      <c r="I787" s="106"/>
      <c r="J787" s="106"/>
      <c r="K787" s="106"/>
      <c r="L787" s="106"/>
      <c r="M787" s="106"/>
      <c r="N787" s="106"/>
      <c r="O787" s="106"/>
      <c r="P787" s="106"/>
      <c r="Q787" s="106"/>
      <c r="R787" s="106"/>
      <c r="S787" s="106"/>
      <c r="T787" s="106"/>
      <c r="U787" s="106"/>
      <c r="V787" s="106"/>
      <c r="W787" s="106"/>
      <c r="X787" s="106"/>
      <c r="Y787" s="106"/>
      <c r="AZ787" s="124"/>
      <c r="BA787" s="124"/>
      <c r="BE787" s="79" t="s">
        <v>1783</v>
      </c>
      <c r="BF787" s="82" t="s">
        <v>386</v>
      </c>
    </row>
    <row r="788" spans="8:58">
      <c r="H788" s="106"/>
      <c r="I788" s="106"/>
      <c r="J788" s="106"/>
      <c r="K788" s="106"/>
      <c r="L788" s="106"/>
      <c r="M788" s="106"/>
      <c r="N788" s="106"/>
      <c r="O788" s="106"/>
      <c r="P788" s="106"/>
      <c r="Q788" s="106"/>
      <c r="R788" s="106"/>
      <c r="S788" s="106"/>
      <c r="T788" s="106"/>
      <c r="U788" s="106"/>
      <c r="V788" s="106"/>
      <c r="W788" s="106"/>
      <c r="X788" s="106"/>
      <c r="Y788" s="106"/>
      <c r="AZ788" s="124"/>
      <c r="BA788" s="124"/>
      <c r="BE788" s="79" t="s">
        <v>820</v>
      </c>
      <c r="BF788" s="82" t="s">
        <v>274</v>
      </c>
    </row>
    <row r="789" spans="8:58">
      <c r="H789" s="106"/>
      <c r="I789" s="106"/>
      <c r="J789" s="106"/>
      <c r="K789" s="106"/>
      <c r="L789" s="106"/>
      <c r="M789" s="106"/>
      <c r="N789" s="106"/>
      <c r="O789" s="106"/>
      <c r="P789" s="106"/>
      <c r="Q789" s="106"/>
      <c r="R789" s="106"/>
      <c r="S789" s="106"/>
      <c r="T789" s="106"/>
      <c r="U789" s="106"/>
      <c r="V789" s="106"/>
      <c r="W789" s="106"/>
      <c r="X789" s="106"/>
      <c r="Y789" s="106"/>
      <c r="AZ789" s="124"/>
      <c r="BA789" s="124"/>
      <c r="BE789" s="79" t="s">
        <v>1784</v>
      </c>
      <c r="BF789" s="82" t="s">
        <v>386</v>
      </c>
    </row>
    <row r="790" spans="8:58">
      <c r="H790" s="106"/>
      <c r="I790" s="106"/>
      <c r="J790" s="106"/>
      <c r="K790" s="106"/>
      <c r="L790" s="106"/>
      <c r="M790" s="106"/>
      <c r="N790" s="106"/>
      <c r="O790" s="106"/>
      <c r="P790" s="106"/>
      <c r="Q790" s="106"/>
      <c r="R790" s="106"/>
      <c r="S790" s="106"/>
      <c r="T790" s="106"/>
      <c r="U790" s="106"/>
      <c r="V790" s="106"/>
      <c r="W790" s="106"/>
      <c r="X790" s="106"/>
      <c r="Y790" s="106"/>
      <c r="AZ790" s="124"/>
      <c r="BA790" s="124"/>
      <c r="BE790" s="79" t="s">
        <v>2024</v>
      </c>
      <c r="BF790" s="82" t="e">
        <v>#N/A</v>
      </c>
    </row>
    <row r="791" spans="8:58">
      <c r="H791" s="106"/>
      <c r="I791" s="106"/>
      <c r="J791" s="106"/>
      <c r="K791" s="106"/>
      <c r="L791" s="106"/>
      <c r="M791" s="106"/>
      <c r="N791" s="106"/>
      <c r="O791" s="106"/>
      <c r="P791" s="106"/>
      <c r="Q791" s="106"/>
      <c r="R791" s="106"/>
      <c r="S791" s="106"/>
      <c r="T791" s="106"/>
      <c r="U791" s="106"/>
      <c r="V791" s="106"/>
      <c r="W791" s="106"/>
      <c r="X791" s="106"/>
      <c r="Y791" s="106"/>
      <c r="AZ791" s="124"/>
      <c r="BA791" s="124"/>
      <c r="BE791" s="79" t="s">
        <v>1785</v>
      </c>
      <c r="BF791" s="82" t="s">
        <v>386</v>
      </c>
    </row>
    <row r="792" spans="8:58">
      <c r="H792" s="106"/>
      <c r="I792" s="106"/>
      <c r="J792" s="106"/>
      <c r="K792" s="106"/>
      <c r="L792" s="106"/>
      <c r="M792" s="106"/>
      <c r="N792" s="106"/>
      <c r="O792" s="106"/>
      <c r="P792" s="106"/>
      <c r="Q792" s="106"/>
      <c r="R792" s="106"/>
      <c r="S792" s="106"/>
      <c r="T792" s="106"/>
      <c r="U792" s="106"/>
      <c r="V792" s="106"/>
      <c r="W792" s="106"/>
      <c r="X792" s="106"/>
      <c r="Y792" s="106"/>
      <c r="AZ792" s="124"/>
      <c r="BA792" s="124"/>
      <c r="BE792" s="79" t="s">
        <v>1786</v>
      </c>
      <c r="BF792" s="82" t="s">
        <v>386</v>
      </c>
    </row>
    <row r="793" spans="8:58">
      <c r="H793" s="106"/>
      <c r="I793" s="106"/>
      <c r="J793" s="106"/>
      <c r="K793" s="106"/>
      <c r="L793" s="106"/>
      <c r="M793" s="106"/>
      <c r="N793" s="106"/>
      <c r="O793" s="106"/>
      <c r="P793" s="106"/>
      <c r="Q793" s="106"/>
      <c r="R793" s="106"/>
      <c r="S793" s="106"/>
      <c r="T793" s="106"/>
      <c r="U793" s="106"/>
      <c r="V793" s="106"/>
      <c r="W793" s="106"/>
      <c r="X793" s="106"/>
      <c r="Y793" s="106"/>
      <c r="AZ793" s="124"/>
      <c r="BA793" s="124"/>
      <c r="BE793" s="79" t="s">
        <v>1787</v>
      </c>
      <c r="BF793" s="82" t="s">
        <v>386</v>
      </c>
    </row>
    <row r="794" spans="8:58">
      <c r="H794" s="106"/>
      <c r="I794" s="106"/>
      <c r="J794" s="106"/>
      <c r="K794" s="106"/>
      <c r="L794" s="106"/>
      <c r="M794" s="106"/>
      <c r="N794" s="106"/>
      <c r="O794" s="106"/>
      <c r="P794" s="106"/>
      <c r="Q794" s="106"/>
      <c r="R794" s="106"/>
      <c r="S794" s="106"/>
      <c r="T794" s="106"/>
      <c r="U794" s="106"/>
      <c r="V794" s="106"/>
      <c r="W794" s="106"/>
      <c r="X794" s="106"/>
      <c r="Y794" s="106"/>
      <c r="AZ794" s="124"/>
      <c r="BA794" s="124"/>
      <c r="BE794" s="79" t="s">
        <v>825</v>
      </c>
      <c r="BF794" s="82" t="s">
        <v>274</v>
      </c>
    </row>
    <row r="795" spans="8:58">
      <c r="H795" s="106"/>
      <c r="I795" s="106"/>
      <c r="J795" s="106"/>
      <c r="K795" s="106"/>
      <c r="L795" s="106"/>
      <c r="M795" s="106"/>
      <c r="N795" s="106"/>
      <c r="O795" s="106"/>
      <c r="P795" s="106"/>
      <c r="Q795" s="106"/>
      <c r="R795" s="106"/>
      <c r="S795" s="106"/>
      <c r="T795" s="106"/>
      <c r="U795" s="106"/>
      <c r="V795" s="106"/>
      <c r="W795" s="106"/>
      <c r="X795" s="106"/>
      <c r="Y795" s="106"/>
      <c r="AZ795" s="124"/>
      <c r="BA795" s="124"/>
      <c r="BE795" s="79" t="s">
        <v>480</v>
      </c>
      <c r="BF795" s="82" t="s">
        <v>386</v>
      </c>
    </row>
    <row r="796" spans="8:58">
      <c r="H796" s="106"/>
      <c r="I796" s="106"/>
      <c r="J796" s="106"/>
      <c r="K796" s="106"/>
      <c r="L796" s="106"/>
      <c r="M796" s="106"/>
      <c r="N796" s="106"/>
      <c r="O796" s="106"/>
      <c r="P796" s="106"/>
      <c r="Q796" s="106"/>
      <c r="R796" s="106"/>
      <c r="S796" s="106"/>
      <c r="T796" s="106"/>
      <c r="U796" s="106"/>
      <c r="V796" s="106"/>
      <c r="W796" s="106"/>
      <c r="X796" s="106"/>
      <c r="Y796" s="106"/>
      <c r="AZ796" s="124"/>
      <c r="BA796" s="124"/>
      <c r="BE796" s="79" t="s">
        <v>1416</v>
      </c>
      <c r="BF796" s="82" t="s">
        <v>700</v>
      </c>
    </row>
    <row r="797" spans="8:58">
      <c r="H797" s="106"/>
      <c r="I797" s="106"/>
      <c r="J797" s="106"/>
      <c r="K797" s="106"/>
      <c r="L797" s="106"/>
      <c r="M797" s="106"/>
      <c r="N797" s="106"/>
      <c r="O797" s="106"/>
      <c r="P797" s="106"/>
      <c r="Q797" s="106"/>
      <c r="R797" s="106"/>
      <c r="S797" s="106"/>
      <c r="T797" s="106"/>
      <c r="U797" s="106"/>
      <c r="V797" s="106"/>
      <c r="W797" s="106"/>
      <c r="X797" s="106"/>
      <c r="Y797" s="106"/>
      <c r="AZ797" s="124"/>
      <c r="BA797" s="124"/>
      <c r="BE797" s="79" t="s">
        <v>1788</v>
      </c>
      <c r="BF797" s="82" t="s">
        <v>386</v>
      </c>
    </row>
    <row r="798" spans="8:58">
      <c r="H798" s="106"/>
      <c r="I798" s="106"/>
      <c r="J798" s="106"/>
      <c r="K798" s="106"/>
      <c r="L798" s="106"/>
      <c r="M798" s="106"/>
      <c r="N798" s="106"/>
      <c r="O798" s="106"/>
      <c r="P798" s="106"/>
      <c r="Q798" s="106"/>
      <c r="R798" s="106"/>
      <c r="S798" s="106"/>
      <c r="T798" s="106"/>
      <c r="U798" s="106"/>
      <c r="V798" s="106"/>
      <c r="W798" s="106"/>
      <c r="X798" s="106"/>
      <c r="Y798" s="106"/>
      <c r="AZ798" s="124"/>
      <c r="BA798" s="124"/>
      <c r="BE798" s="79" t="s">
        <v>1789</v>
      </c>
      <c r="BF798" s="82" t="s">
        <v>386</v>
      </c>
    </row>
    <row r="799" spans="8:58">
      <c r="H799" s="106"/>
      <c r="I799" s="106"/>
      <c r="J799" s="106"/>
      <c r="K799" s="106"/>
      <c r="L799" s="106"/>
      <c r="M799" s="106"/>
      <c r="N799" s="106"/>
      <c r="O799" s="106"/>
      <c r="P799" s="106"/>
      <c r="Q799" s="106"/>
      <c r="R799" s="106"/>
      <c r="S799" s="106"/>
      <c r="T799" s="106"/>
      <c r="U799" s="106"/>
      <c r="V799" s="106"/>
      <c r="W799" s="106"/>
      <c r="X799" s="106"/>
      <c r="Y799" s="106"/>
      <c r="AZ799" s="124"/>
      <c r="BA799" s="124"/>
      <c r="BE799" s="79" t="s">
        <v>1420</v>
      </c>
      <c r="BF799" s="82" t="s">
        <v>700</v>
      </c>
    </row>
    <row r="800" spans="8:58">
      <c r="H800" s="106"/>
      <c r="I800" s="106"/>
      <c r="J800" s="106"/>
      <c r="K800" s="106"/>
      <c r="L800" s="106"/>
      <c r="M800" s="106"/>
      <c r="N800" s="106"/>
      <c r="O800" s="106"/>
      <c r="P800" s="106"/>
      <c r="Q800" s="106"/>
      <c r="R800" s="106"/>
      <c r="S800" s="106"/>
      <c r="T800" s="106"/>
      <c r="U800" s="106"/>
      <c r="V800" s="106"/>
      <c r="W800" s="106"/>
      <c r="X800" s="106"/>
      <c r="Y800" s="106"/>
      <c r="AZ800" s="124"/>
      <c r="BA800" s="124"/>
      <c r="BE800" s="79" t="s">
        <v>1424</v>
      </c>
      <c r="BF800" s="82" t="s">
        <v>700</v>
      </c>
    </row>
    <row r="801" spans="8:58">
      <c r="H801" s="106"/>
      <c r="I801" s="106"/>
      <c r="J801" s="106"/>
      <c r="K801" s="106"/>
      <c r="L801" s="106"/>
      <c r="M801" s="106"/>
      <c r="N801" s="106"/>
      <c r="O801" s="106"/>
      <c r="P801" s="106"/>
      <c r="Q801" s="106"/>
      <c r="R801" s="106"/>
      <c r="S801" s="106"/>
      <c r="T801" s="106"/>
      <c r="U801" s="106"/>
      <c r="V801" s="106"/>
      <c r="W801" s="106"/>
      <c r="X801" s="106"/>
      <c r="Y801" s="106"/>
      <c r="AZ801" s="124"/>
      <c r="BA801" s="124"/>
      <c r="BE801" s="79" t="s">
        <v>1790</v>
      </c>
      <c r="BF801" s="82" t="s">
        <v>386</v>
      </c>
    </row>
    <row r="802" spans="8:58">
      <c r="H802" s="106"/>
      <c r="I802" s="106"/>
      <c r="J802" s="106"/>
      <c r="K802" s="106"/>
      <c r="L802" s="106"/>
      <c r="M802" s="106"/>
      <c r="N802" s="106"/>
      <c r="O802" s="106"/>
      <c r="P802" s="106"/>
      <c r="Q802" s="106"/>
      <c r="R802" s="106"/>
      <c r="S802" s="106"/>
      <c r="T802" s="106"/>
      <c r="U802" s="106"/>
      <c r="V802" s="106"/>
      <c r="W802" s="106"/>
      <c r="X802" s="106"/>
      <c r="Y802" s="106"/>
      <c r="AZ802" s="124"/>
      <c r="BA802" s="124"/>
      <c r="BE802" s="79" t="s">
        <v>1433</v>
      </c>
      <c r="BF802" s="82" t="s">
        <v>386</v>
      </c>
    </row>
    <row r="803" spans="8:58">
      <c r="H803" s="106"/>
      <c r="I803" s="106"/>
      <c r="J803" s="106"/>
      <c r="K803" s="106"/>
      <c r="L803" s="106"/>
      <c r="M803" s="106"/>
      <c r="N803" s="106"/>
      <c r="O803" s="106"/>
      <c r="P803" s="106"/>
      <c r="Q803" s="106"/>
      <c r="R803" s="106"/>
      <c r="S803" s="106"/>
      <c r="T803" s="106"/>
      <c r="U803" s="106"/>
      <c r="V803" s="106"/>
      <c r="W803" s="106"/>
      <c r="X803" s="106"/>
      <c r="Y803" s="106"/>
      <c r="AZ803" s="124"/>
      <c r="BA803" s="124"/>
      <c r="BE803" s="79" t="s">
        <v>1437</v>
      </c>
      <c r="BF803" s="82" t="s">
        <v>386</v>
      </c>
    </row>
    <row r="804" spans="8:58">
      <c r="H804" s="106"/>
      <c r="I804" s="106"/>
      <c r="J804" s="106"/>
      <c r="K804" s="106"/>
      <c r="L804" s="106"/>
      <c r="M804" s="106"/>
      <c r="N804" s="106"/>
      <c r="O804" s="106"/>
      <c r="P804" s="106"/>
      <c r="Q804" s="106"/>
      <c r="R804" s="106"/>
      <c r="S804" s="106"/>
      <c r="T804" s="106"/>
      <c r="U804" s="106"/>
      <c r="V804" s="106"/>
      <c r="W804" s="106"/>
      <c r="X804" s="106"/>
      <c r="Y804" s="106"/>
      <c r="AZ804" s="124"/>
      <c r="BA804" s="124"/>
      <c r="BE804" s="79" t="s">
        <v>636</v>
      </c>
      <c r="BF804" s="82" t="s">
        <v>386</v>
      </c>
    </row>
    <row r="805" spans="8:58">
      <c r="H805" s="106"/>
      <c r="I805" s="106"/>
      <c r="J805" s="106"/>
      <c r="K805" s="106"/>
      <c r="L805" s="106"/>
      <c r="M805" s="106"/>
      <c r="N805" s="106"/>
      <c r="O805" s="106"/>
      <c r="P805" s="106"/>
      <c r="Q805" s="106"/>
      <c r="R805" s="106"/>
      <c r="S805" s="106"/>
      <c r="T805" s="106"/>
      <c r="U805" s="106"/>
      <c r="V805" s="106"/>
      <c r="W805" s="106"/>
      <c r="X805" s="106"/>
      <c r="Y805" s="106"/>
      <c r="AZ805" s="127"/>
      <c r="BA805" s="127"/>
      <c r="BE805" s="128" t="s">
        <v>621</v>
      </c>
      <c r="BF805" s="82" t="s">
        <v>274</v>
      </c>
    </row>
    <row r="806" spans="8:58">
      <c r="H806" s="106"/>
      <c r="I806" s="106"/>
      <c r="J806" s="106"/>
      <c r="K806" s="106"/>
      <c r="L806" s="106"/>
      <c r="M806" s="106"/>
      <c r="N806" s="106"/>
      <c r="O806" s="106"/>
      <c r="P806" s="106"/>
      <c r="Q806" s="106"/>
      <c r="R806" s="106"/>
      <c r="S806" s="106"/>
      <c r="T806" s="106"/>
      <c r="U806" s="106"/>
      <c r="V806" s="106"/>
      <c r="W806" s="106"/>
      <c r="X806" s="106"/>
      <c r="Y806" s="106"/>
      <c r="AZ806" s="124"/>
      <c r="BA806" s="124"/>
      <c r="BE806" s="79" t="s">
        <v>889</v>
      </c>
      <c r="BF806" s="82" t="s">
        <v>274</v>
      </c>
    </row>
    <row r="807" spans="8:58">
      <c r="H807" s="106"/>
      <c r="I807" s="106"/>
      <c r="J807" s="106"/>
      <c r="K807" s="106"/>
      <c r="L807" s="106"/>
      <c r="M807" s="106"/>
      <c r="N807" s="106"/>
      <c r="O807" s="106"/>
      <c r="P807" s="106"/>
      <c r="Q807" s="106"/>
      <c r="R807" s="106"/>
      <c r="S807" s="106"/>
      <c r="T807" s="106"/>
      <c r="U807" s="106"/>
      <c r="V807" s="106"/>
      <c r="W807" s="106"/>
      <c r="X807" s="106"/>
      <c r="Y807" s="106"/>
      <c r="AZ807" s="124"/>
      <c r="BA807" s="124"/>
      <c r="BE807" s="79" t="s">
        <v>647</v>
      </c>
      <c r="BF807" s="82" t="s">
        <v>386</v>
      </c>
    </row>
    <row r="808" spans="8:58">
      <c r="H808" s="106"/>
      <c r="I808" s="106"/>
      <c r="J808" s="106"/>
      <c r="K808" s="106"/>
      <c r="L808" s="106"/>
      <c r="M808" s="106"/>
      <c r="N808" s="106"/>
      <c r="O808" s="106"/>
      <c r="P808" s="106"/>
      <c r="Q808" s="106"/>
      <c r="R808" s="106"/>
      <c r="S808" s="106"/>
      <c r="T808" s="106"/>
      <c r="U808" s="106"/>
      <c r="V808" s="106"/>
      <c r="W808" s="106"/>
      <c r="X808" s="106"/>
      <c r="Y808" s="106"/>
      <c r="AZ808" s="124"/>
      <c r="BA808" s="124"/>
      <c r="BE808" s="79" t="s">
        <v>676</v>
      </c>
      <c r="BF808" s="82" t="s">
        <v>386</v>
      </c>
    </row>
    <row r="809" spans="8:58">
      <c r="H809" s="106"/>
      <c r="I809" s="106"/>
      <c r="J809" s="106"/>
      <c r="K809" s="106"/>
      <c r="L809" s="106"/>
      <c r="M809" s="106"/>
      <c r="N809" s="106"/>
      <c r="O809" s="106"/>
      <c r="P809" s="106"/>
      <c r="Q809" s="106"/>
      <c r="R809" s="106"/>
      <c r="S809" s="106"/>
      <c r="T809" s="106"/>
      <c r="U809" s="106"/>
      <c r="V809" s="106"/>
      <c r="W809" s="106"/>
      <c r="X809" s="106"/>
      <c r="Y809" s="106"/>
      <c r="AZ809" s="124"/>
      <c r="BA809" s="124"/>
      <c r="BE809" s="79" t="s">
        <v>1791</v>
      </c>
      <c r="BF809" s="82" t="s">
        <v>386</v>
      </c>
    </row>
    <row r="810" spans="8:58">
      <c r="H810" s="106"/>
      <c r="I810" s="106"/>
      <c r="J810" s="106"/>
      <c r="K810" s="106"/>
      <c r="L810" s="106"/>
      <c r="M810" s="106"/>
      <c r="N810" s="106"/>
      <c r="O810" s="106"/>
      <c r="P810" s="106"/>
      <c r="Q810" s="106"/>
      <c r="R810" s="106"/>
      <c r="S810" s="106"/>
      <c r="T810" s="106"/>
      <c r="U810" s="106"/>
      <c r="V810" s="106"/>
      <c r="W810" s="106"/>
      <c r="X810" s="106"/>
      <c r="Y810" s="106"/>
      <c r="AZ810" s="124"/>
      <c r="BA810" s="124"/>
      <c r="BE810" s="79" t="s">
        <v>830</v>
      </c>
      <c r="BF810" s="82" t="s">
        <v>274</v>
      </c>
    </row>
    <row r="811" spans="8:58">
      <c r="H811" s="106"/>
      <c r="I811" s="106"/>
      <c r="J811" s="106"/>
      <c r="K811" s="106"/>
      <c r="L811" s="106"/>
      <c r="M811" s="106"/>
      <c r="N811" s="106"/>
      <c r="O811" s="106"/>
      <c r="P811" s="106"/>
      <c r="Q811" s="106"/>
      <c r="R811" s="106"/>
      <c r="S811" s="106"/>
      <c r="T811" s="106"/>
      <c r="U811" s="106"/>
      <c r="V811" s="106"/>
      <c r="W811" s="106"/>
      <c r="X811" s="106"/>
      <c r="Y811" s="106"/>
      <c r="AZ811" s="124"/>
      <c r="BA811" s="124"/>
      <c r="BE811" s="79" t="s">
        <v>835</v>
      </c>
      <c r="BF811" s="82" t="s">
        <v>274</v>
      </c>
    </row>
    <row r="812" spans="8:58">
      <c r="H812" s="106"/>
      <c r="I812" s="106"/>
      <c r="J812" s="106"/>
      <c r="K812" s="106"/>
      <c r="L812" s="106"/>
      <c r="M812" s="106"/>
      <c r="N812" s="106"/>
      <c r="O812" s="106"/>
      <c r="P812" s="106"/>
      <c r="Q812" s="106"/>
      <c r="R812" s="106"/>
      <c r="S812" s="106"/>
      <c r="T812" s="106"/>
      <c r="U812" s="106"/>
      <c r="V812" s="106"/>
      <c r="W812" s="106"/>
      <c r="X812" s="106"/>
      <c r="Y812" s="106"/>
      <c r="AZ812" s="124"/>
      <c r="BA812" s="124"/>
      <c r="BE812" s="79" t="s">
        <v>1792</v>
      </c>
      <c r="BF812" s="82" t="s">
        <v>386</v>
      </c>
    </row>
    <row r="813" spans="8:58">
      <c r="H813" s="106"/>
      <c r="I813" s="106"/>
      <c r="J813" s="106"/>
      <c r="K813" s="106"/>
      <c r="L813" s="106"/>
      <c r="M813" s="106"/>
      <c r="N813" s="106"/>
      <c r="O813" s="106"/>
      <c r="P813" s="106"/>
      <c r="Q813" s="106"/>
      <c r="R813" s="106"/>
      <c r="S813" s="106"/>
      <c r="T813" s="106"/>
      <c r="U813" s="106"/>
      <c r="V813" s="106"/>
      <c r="W813" s="106"/>
      <c r="X813" s="106"/>
      <c r="Y813" s="106"/>
      <c r="AZ813" s="124"/>
      <c r="BA813" s="124"/>
      <c r="BE813" s="79" t="s">
        <v>396</v>
      </c>
      <c r="BF813" s="82" t="s">
        <v>880</v>
      </c>
    </row>
    <row r="814" spans="8:58">
      <c r="H814" s="106"/>
      <c r="I814" s="106"/>
      <c r="J814" s="106"/>
      <c r="K814" s="106"/>
      <c r="L814" s="106"/>
      <c r="M814" s="106"/>
      <c r="N814" s="106"/>
      <c r="O814" s="106"/>
      <c r="P814" s="106"/>
      <c r="Q814" s="106"/>
      <c r="R814" s="106"/>
      <c r="S814" s="106"/>
      <c r="T814" s="106"/>
      <c r="U814" s="106"/>
      <c r="V814" s="106"/>
      <c r="W814" s="106"/>
      <c r="X814" s="106"/>
      <c r="Y814" s="106"/>
      <c r="AZ814" s="127"/>
      <c r="BA814" s="127"/>
      <c r="BE814" s="128" t="s">
        <v>632</v>
      </c>
      <c r="BF814" s="82" t="s">
        <v>880</v>
      </c>
    </row>
    <row r="815" spans="8:58">
      <c r="H815" s="106"/>
      <c r="I815" s="106"/>
      <c r="J815" s="106"/>
      <c r="K815" s="106"/>
      <c r="L815" s="106"/>
      <c r="M815" s="106"/>
      <c r="N815" s="106"/>
      <c r="O815" s="106"/>
      <c r="P815" s="106"/>
      <c r="Q815" s="106"/>
      <c r="R815" s="106"/>
      <c r="S815" s="106"/>
      <c r="T815" s="106"/>
      <c r="U815" s="106"/>
      <c r="V815" s="106"/>
      <c r="W815" s="106"/>
      <c r="X815" s="106"/>
      <c r="Y815" s="106"/>
      <c r="AZ815" s="124"/>
      <c r="BA815" s="124"/>
      <c r="BE815" s="79" t="s">
        <v>436</v>
      </c>
      <c r="BF815" s="82" t="s">
        <v>880</v>
      </c>
    </row>
    <row r="816" spans="8:58">
      <c r="H816" s="106"/>
      <c r="I816" s="106"/>
      <c r="J816" s="106"/>
      <c r="K816" s="106"/>
      <c r="L816" s="106"/>
      <c r="M816" s="106"/>
      <c r="N816" s="106"/>
      <c r="O816" s="106"/>
      <c r="P816" s="106"/>
      <c r="Q816" s="106"/>
      <c r="R816" s="106"/>
      <c r="S816" s="106"/>
      <c r="T816" s="106"/>
      <c r="U816" s="106"/>
      <c r="V816" s="106"/>
      <c r="W816" s="106"/>
      <c r="X816" s="106"/>
      <c r="Y816" s="106"/>
      <c r="AZ816" s="124"/>
      <c r="BA816" s="124"/>
      <c r="BE816" s="79" t="s">
        <v>840</v>
      </c>
      <c r="BF816" s="82" t="s">
        <v>274</v>
      </c>
    </row>
    <row r="817" spans="8:58">
      <c r="H817" s="106"/>
      <c r="I817" s="106"/>
      <c r="J817" s="106"/>
      <c r="K817" s="106"/>
      <c r="L817" s="106"/>
      <c r="M817" s="106"/>
      <c r="N817" s="106"/>
      <c r="O817" s="106"/>
      <c r="P817" s="106"/>
      <c r="Q817" s="106"/>
      <c r="R817" s="106"/>
      <c r="S817" s="106"/>
      <c r="T817" s="106"/>
      <c r="U817" s="106"/>
      <c r="V817" s="106"/>
      <c r="W817" s="106"/>
      <c r="X817" s="106"/>
      <c r="Y817" s="106"/>
      <c r="AZ817" s="124"/>
      <c r="BA817" s="124"/>
      <c r="BE817" s="79" t="s">
        <v>1116</v>
      </c>
      <c r="BF817" s="82" t="s">
        <v>386</v>
      </c>
    </row>
    <row r="818" spans="8:58">
      <c r="H818" s="106"/>
      <c r="I818" s="106"/>
      <c r="J818" s="106"/>
      <c r="K818" s="106"/>
      <c r="L818" s="106"/>
      <c r="M818" s="106"/>
      <c r="N818" s="106"/>
      <c r="O818" s="106"/>
      <c r="P818" s="106"/>
      <c r="Q818" s="106"/>
      <c r="R818" s="106"/>
      <c r="S818" s="106"/>
      <c r="T818" s="106"/>
      <c r="U818" s="106"/>
      <c r="V818" s="106"/>
      <c r="W818" s="106"/>
      <c r="X818" s="106"/>
      <c r="Y818" s="106"/>
      <c r="AZ818" s="124"/>
      <c r="BA818" s="124"/>
      <c r="BE818" s="79" t="s">
        <v>1036</v>
      </c>
      <c r="BF818" s="82" t="s">
        <v>951</v>
      </c>
    </row>
    <row r="819" spans="8:58">
      <c r="H819" s="106"/>
      <c r="I819" s="106"/>
      <c r="J819" s="106"/>
      <c r="K819" s="106"/>
      <c r="L819" s="106"/>
      <c r="M819" s="106"/>
      <c r="N819" s="106"/>
      <c r="O819" s="106"/>
      <c r="P819" s="106"/>
      <c r="Q819" s="106"/>
      <c r="R819" s="106"/>
      <c r="S819" s="106"/>
      <c r="T819" s="106"/>
      <c r="U819" s="106"/>
      <c r="V819" s="106"/>
      <c r="W819" s="106"/>
      <c r="X819" s="106"/>
      <c r="Y819" s="106"/>
      <c r="AZ819" s="124"/>
      <c r="BA819" s="124"/>
      <c r="BE819" s="79" t="s">
        <v>1440</v>
      </c>
      <c r="BF819" s="82" t="s">
        <v>386</v>
      </c>
    </row>
    <row r="820" spans="8:58">
      <c r="H820" s="106"/>
      <c r="I820" s="106"/>
      <c r="J820" s="106"/>
      <c r="K820" s="106"/>
      <c r="L820" s="106"/>
      <c r="M820" s="106"/>
      <c r="N820" s="106"/>
      <c r="O820" s="106"/>
      <c r="P820" s="106"/>
      <c r="Q820" s="106"/>
      <c r="R820" s="106"/>
      <c r="S820" s="106"/>
      <c r="T820" s="106"/>
      <c r="U820" s="106"/>
      <c r="V820" s="106"/>
      <c r="W820" s="106"/>
      <c r="X820" s="106"/>
      <c r="Y820" s="106"/>
      <c r="AZ820" s="124"/>
      <c r="BA820" s="124"/>
      <c r="BE820" s="79" t="s">
        <v>767</v>
      </c>
      <c r="BF820" s="82" t="s">
        <v>386</v>
      </c>
    </row>
    <row r="821" spans="8:58">
      <c r="H821" s="106"/>
      <c r="I821" s="106"/>
      <c r="J821" s="106"/>
      <c r="K821" s="106"/>
      <c r="L821" s="106"/>
      <c r="M821" s="106"/>
      <c r="N821" s="106"/>
      <c r="O821" s="106"/>
      <c r="P821" s="106"/>
      <c r="Q821" s="106"/>
      <c r="R821" s="106"/>
      <c r="S821" s="106"/>
      <c r="T821" s="106"/>
      <c r="U821" s="106"/>
      <c r="V821" s="106"/>
      <c r="W821" s="106"/>
      <c r="X821" s="106"/>
      <c r="Y821" s="106"/>
      <c r="AZ821" s="124"/>
      <c r="BA821" s="124"/>
      <c r="BE821" s="79" t="s">
        <v>426</v>
      </c>
      <c r="BF821" s="82" t="s">
        <v>880</v>
      </c>
    </row>
    <row r="822" spans="8:58">
      <c r="H822" s="106"/>
      <c r="I822" s="106"/>
      <c r="J822" s="106"/>
      <c r="K822" s="106"/>
      <c r="L822" s="106"/>
      <c r="M822" s="106"/>
      <c r="N822" s="106"/>
      <c r="O822" s="106"/>
      <c r="P822" s="106"/>
      <c r="Q822" s="106"/>
      <c r="R822" s="106"/>
      <c r="S822" s="106"/>
      <c r="T822" s="106"/>
      <c r="U822" s="106"/>
      <c r="V822" s="106"/>
      <c r="W822" s="106"/>
      <c r="X822" s="106"/>
      <c r="Y822" s="106"/>
      <c r="AZ822" s="124"/>
      <c r="BA822" s="124"/>
      <c r="BE822" s="79" t="s">
        <v>1123</v>
      </c>
      <c r="BF822" s="82" t="s">
        <v>386</v>
      </c>
    </row>
    <row r="823" spans="8:58">
      <c r="H823" s="106"/>
      <c r="I823" s="106"/>
      <c r="J823" s="106"/>
      <c r="K823" s="106"/>
      <c r="L823" s="106"/>
      <c r="M823" s="106"/>
      <c r="N823" s="106"/>
      <c r="O823" s="106"/>
      <c r="P823" s="106"/>
      <c r="Q823" s="106"/>
      <c r="R823" s="106"/>
      <c r="S823" s="106"/>
      <c r="T823" s="106"/>
      <c r="U823" s="106"/>
      <c r="V823" s="106"/>
      <c r="W823" s="106"/>
      <c r="X823" s="106"/>
      <c r="Y823" s="106"/>
      <c r="AZ823" s="127"/>
      <c r="BA823" s="127"/>
      <c r="BE823" s="128" t="s">
        <v>643</v>
      </c>
      <c r="BF823" s="82" t="s">
        <v>274</v>
      </c>
    </row>
    <row r="824" spans="8:58">
      <c r="H824" s="106"/>
      <c r="I824" s="106"/>
      <c r="J824" s="106"/>
      <c r="K824" s="106"/>
      <c r="L824" s="106"/>
      <c r="M824" s="106"/>
      <c r="N824" s="106"/>
      <c r="O824" s="106"/>
      <c r="P824" s="106"/>
      <c r="Q824" s="106"/>
      <c r="R824" s="106"/>
      <c r="S824" s="106"/>
      <c r="T824" s="106"/>
      <c r="U824" s="106"/>
      <c r="V824" s="106"/>
      <c r="W824" s="106"/>
      <c r="X824" s="106"/>
      <c r="Y824" s="106"/>
      <c r="AZ824" s="124"/>
      <c r="BA824" s="124"/>
      <c r="BE824" s="79" t="s">
        <v>904</v>
      </c>
      <c r="BF824" s="82" t="s">
        <v>274</v>
      </c>
    </row>
    <row r="825" spans="8:58">
      <c r="H825" s="106"/>
      <c r="I825" s="106"/>
      <c r="J825" s="106"/>
      <c r="K825" s="106"/>
      <c r="L825" s="106"/>
      <c r="M825" s="106"/>
      <c r="N825" s="106"/>
      <c r="O825" s="106"/>
      <c r="P825" s="106"/>
      <c r="Q825" s="106"/>
      <c r="R825" s="106"/>
      <c r="S825" s="106"/>
      <c r="T825" s="106"/>
      <c r="U825" s="106"/>
      <c r="V825" s="106"/>
      <c r="W825" s="106"/>
      <c r="X825" s="106"/>
      <c r="Y825" s="106"/>
      <c r="AZ825" s="124"/>
      <c r="BA825" s="124"/>
      <c r="BE825" s="79" t="s">
        <v>1443</v>
      </c>
      <c r="BF825" s="82" t="s">
        <v>386</v>
      </c>
    </row>
    <row r="826" spans="8:58">
      <c r="H826" s="106"/>
      <c r="I826" s="106"/>
      <c r="J826" s="106"/>
      <c r="K826" s="106"/>
      <c r="L826" s="106"/>
      <c r="M826" s="106"/>
      <c r="N826" s="106"/>
      <c r="O826" s="106"/>
      <c r="P826" s="106"/>
      <c r="Q826" s="106"/>
      <c r="R826" s="106"/>
      <c r="S826" s="106"/>
      <c r="T826" s="106"/>
      <c r="U826" s="106"/>
      <c r="V826" s="106"/>
      <c r="W826" s="106"/>
      <c r="X826" s="106"/>
      <c r="Y826" s="106"/>
      <c r="AZ826" s="124"/>
      <c r="BA826" s="124"/>
      <c r="BE826" s="79" t="s">
        <v>772</v>
      </c>
      <c r="BF826" s="82" t="s">
        <v>386</v>
      </c>
    </row>
    <row r="827" spans="8:58">
      <c r="H827" s="106"/>
      <c r="I827" s="106"/>
      <c r="J827" s="106"/>
      <c r="K827" s="106"/>
      <c r="L827" s="106"/>
      <c r="M827" s="106"/>
      <c r="N827" s="106"/>
      <c r="O827" s="106"/>
      <c r="P827" s="106"/>
      <c r="Q827" s="106"/>
      <c r="R827" s="106"/>
      <c r="S827" s="106"/>
      <c r="T827" s="106"/>
      <c r="U827" s="106"/>
      <c r="V827" s="106"/>
      <c r="W827" s="106"/>
      <c r="X827" s="106"/>
      <c r="Y827" s="106"/>
      <c r="AZ827" s="124"/>
      <c r="BA827" s="124"/>
      <c r="BE827" s="79" t="s">
        <v>503</v>
      </c>
      <c r="BF827" s="82" t="s">
        <v>386</v>
      </c>
    </row>
    <row r="828" spans="8:58">
      <c r="H828" s="106"/>
      <c r="I828" s="106"/>
      <c r="J828" s="106"/>
      <c r="K828" s="106"/>
      <c r="L828" s="106"/>
      <c r="M828" s="106"/>
      <c r="N828" s="106"/>
      <c r="O828" s="106"/>
      <c r="P828" s="106"/>
      <c r="Q828" s="106"/>
      <c r="R828" s="106"/>
      <c r="S828" s="106"/>
      <c r="T828" s="106"/>
      <c r="U828" s="106"/>
      <c r="V828" s="106"/>
      <c r="W828" s="106"/>
      <c r="X828" s="106"/>
      <c r="Y828" s="106"/>
      <c r="AZ828" s="124"/>
      <c r="BA828" s="124"/>
      <c r="BE828" s="79" t="s">
        <v>1447</v>
      </c>
      <c r="BF828" s="82" t="s">
        <v>386</v>
      </c>
    </row>
    <row r="829" spans="8:58">
      <c r="H829" s="106"/>
      <c r="I829" s="106"/>
      <c r="J829" s="106"/>
      <c r="K829" s="106"/>
      <c r="L829" s="106"/>
      <c r="M829" s="106"/>
      <c r="N829" s="106"/>
      <c r="O829" s="106"/>
      <c r="P829" s="106"/>
      <c r="Q829" s="106"/>
      <c r="R829" s="106"/>
      <c r="S829" s="106"/>
      <c r="T829" s="106"/>
      <c r="U829" s="106"/>
      <c r="V829" s="106"/>
      <c r="W829" s="106"/>
      <c r="X829" s="106"/>
      <c r="Y829" s="106"/>
      <c r="AZ829" s="124"/>
      <c r="BA829" s="124"/>
      <c r="BE829" s="79" t="s">
        <v>1793</v>
      </c>
      <c r="BF829" s="82" t="s">
        <v>386</v>
      </c>
    </row>
    <row r="830" spans="8:58">
      <c r="H830" s="106"/>
      <c r="I830" s="106"/>
      <c r="J830" s="106"/>
      <c r="K830" s="106"/>
      <c r="L830" s="106"/>
      <c r="M830" s="106"/>
      <c r="N830" s="106"/>
      <c r="O830" s="106"/>
      <c r="P830" s="106"/>
      <c r="Q830" s="106"/>
      <c r="R830" s="106"/>
      <c r="S830" s="106"/>
      <c r="T830" s="106"/>
      <c r="U830" s="106"/>
      <c r="V830" s="106"/>
      <c r="W830" s="106"/>
      <c r="X830" s="106"/>
      <c r="Y830" s="106"/>
      <c r="AZ830" s="124"/>
      <c r="BA830" s="124"/>
      <c r="BE830" s="79" t="s">
        <v>1794</v>
      </c>
      <c r="BF830" s="82" t="s">
        <v>386</v>
      </c>
    </row>
    <row r="831" spans="8:58">
      <c r="H831" s="106"/>
      <c r="I831" s="106"/>
      <c r="J831" s="106"/>
      <c r="K831" s="106"/>
      <c r="L831" s="106"/>
      <c r="M831" s="106"/>
      <c r="N831" s="106"/>
      <c r="O831" s="106"/>
      <c r="P831" s="106"/>
      <c r="Q831" s="106"/>
      <c r="R831" s="106"/>
      <c r="S831" s="106"/>
      <c r="T831" s="106"/>
      <c r="U831" s="106"/>
      <c r="V831" s="106"/>
      <c r="W831" s="106"/>
      <c r="X831" s="106"/>
      <c r="Y831" s="106"/>
      <c r="AZ831" s="124"/>
      <c r="BA831" s="124"/>
      <c r="BE831" s="79" t="s">
        <v>526</v>
      </c>
      <c r="BF831" s="82" t="s">
        <v>386</v>
      </c>
    </row>
    <row r="832" spans="8:58">
      <c r="H832" s="106"/>
      <c r="I832" s="106"/>
      <c r="J832" s="106"/>
      <c r="K832" s="106"/>
      <c r="L832" s="106"/>
      <c r="M832" s="106"/>
      <c r="N832" s="106"/>
      <c r="O832" s="106"/>
      <c r="P832" s="106"/>
      <c r="Q832" s="106"/>
      <c r="R832" s="106"/>
      <c r="S832" s="106"/>
      <c r="T832" s="106"/>
      <c r="U832" s="106"/>
      <c r="V832" s="106"/>
      <c r="W832" s="106"/>
      <c r="X832" s="106"/>
      <c r="Y832" s="106"/>
      <c r="AZ832" s="124"/>
      <c r="BA832" s="124"/>
      <c r="BE832" s="79" t="s">
        <v>1795</v>
      </c>
      <c r="BF832" s="82" t="s">
        <v>386</v>
      </c>
    </row>
    <row r="833" spans="8:58">
      <c r="H833" s="106"/>
      <c r="I833" s="106"/>
      <c r="J833" s="106"/>
      <c r="K833" s="106"/>
      <c r="L833" s="106"/>
      <c r="M833" s="106"/>
      <c r="N833" s="106"/>
      <c r="O833" s="106"/>
      <c r="P833" s="106"/>
      <c r="Q833" s="106"/>
      <c r="R833" s="106"/>
      <c r="S833" s="106"/>
      <c r="T833" s="106"/>
      <c r="U833" s="106"/>
      <c r="V833" s="106"/>
      <c r="W833" s="106"/>
      <c r="X833" s="106"/>
      <c r="Y833" s="106"/>
      <c r="AZ833" s="124"/>
      <c r="BA833" s="124"/>
      <c r="BE833" s="79" t="s">
        <v>1796</v>
      </c>
      <c r="BF833" s="82" t="s">
        <v>386</v>
      </c>
    </row>
    <row r="834" spans="8:58">
      <c r="H834" s="106"/>
      <c r="I834" s="106"/>
      <c r="J834" s="106"/>
      <c r="K834" s="106"/>
      <c r="L834" s="106"/>
      <c r="M834" s="106"/>
      <c r="N834" s="106"/>
      <c r="O834" s="106"/>
      <c r="P834" s="106"/>
      <c r="Q834" s="106"/>
      <c r="R834" s="106"/>
      <c r="S834" s="106"/>
      <c r="T834" s="106"/>
      <c r="U834" s="106"/>
      <c r="V834" s="106"/>
      <c r="W834" s="106"/>
      <c r="X834" s="106"/>
      <c r="Y834" s="106"/>
      <c r="AZ834" s="124"/>
      <c r="BA834" s="124"/>
      <c r="BE834" s="79" t="s">
        <v>1797</v>
      </c>
      <c r="BF834" s="82" t="s">
        <v>386</v>
      </c>
    </row>
    <row r="835" spans="8:58">
      <c r="H835" s="106"/>
      <c r="I835" s="106"/>
      <c r="J835" s="106"/>
      <c r="K835" s="106"/>
      <c r="L835" s="106"/>
      <c r="M835" s="106"/>
      <c r="N835" s="106"/>
      <c r="O835" s="106"/>
      <c r="P835" s="106"/>
      <c r="Q835" s="106"/>
      <c r="R835" s="106"/>
      <c r="S835" s="106"/>
      <c r="T835" s="106"/>
      <c r="U835" s="106"/>
      <c r="V835" s="106"/>
      <c r="W835" s="106"/>
      <c r="X835" s="106"/>
      <c r="Y835" s="106"/>
      <c r="AZ835" s="124"/>
      <c r="BA835" s="124"/>
      <c r="BE835" s="79" t="s">
        <v>1450</v>
      </c>
      <c r="BF835" s="82" t="s">
        <v>386</v>
      </c>
    </row>
    <row r="836" spans="8:58">
      <c r="H836" s="106"/>
      <c r="I836" s="106"/>
      <c r="J836" s="106"/>
      <c r="K836" s="106"/>
      <c r="L836" s="106"/>
      <c r="M836" s="106"/>
      <c r="N836" s="106"/>
      <c r="O836" s="106"/>
      <c r="P836" s="106"/>
      <c r="Q836" s="106"/>
      <c r="R836" s="106"/>
      <c r="S836" s="106"/>
      <c r="T836" s="106"/>
      <c r="U836" s="106"/>
      <c r="V836" s="106"/>
      <c r="W836" s="106"/>
      <c r="X836" s="106"/>
      <c r="Y836" s="106"/>
      <c r="AZ836" s="124"/>
      <c r="BA836" s="124"/>
      <c r="BE836" s="79" t="s">
        <v>1798</v>
      </c>
      <c r="BF836" s="82" t="s">
        <v>386</v>
      </c>
    </row>
    <row r="837" spans="8:58">
      <c r="H837" s="106"/>
      <c r="I837" s="106"/>
      <c r="J837" s="106"/>
      <c r="K837" s="106"/>
      <c r="L837" s="106"/>
      <c r="M837" s="106"/>
      <c r="N837" s="106"/>
      <c r="O837" s="106"/>
      <c r="P837" s="106"/>
      <c r="Q837" s="106"/>
      <c r="R837" s="106"/>
      <c r="S837" s="106"/>
      <c r="T837" s="106"/>
      <c r="U837" s="106"/>
      <c r="V837" s="106"/>
      <c r="W837" s="106"/>
      <c r="X837" s="106"/>
      <c r="Y837" s="106"/>
      <c r="AZ837" s="124"/>
      <c r="BA837" s="124"/>
      <c r="BE837" s="79" t="s">
        <v>1799</v>
      </c>
      <c r="BF837" s="82" t="s">
        <v>386</v>
      </c>
    </row>
    <row r="838" spans="8:58">
      <c r="H838" s="106"/>
      <c r="I838" s="106"/>
      <c r="J838" s="106"/>
      <c r="K838" s="106"/>
      <c r="L838" s="106"/>
      <c r="M838" s="106"/>
      <c r="N838" s="106"/>
      <c r="O838" s="106"/>
      <c r="P838" s="106"/>
      <c r="Q838" s="106"/>
      <c r="R838" s="106"/>
      <c r="S838" s="106"/>
      <c r="T838" s="106"/>
      <c r="U838" s="106"/>
      <c r="V838" s="106"/>
      <c r="W838" s="106"/>
      <c r="X838" s="106"/>
      <c r="Y838" s="106"/>
      <c r="AZ838" s="124"/>
      <c r="BA838" s="124"/>
      <c r="BE838" s="79" t="s">
        <v>1800</v>
      </c>
      <c r="BF838" s="82" t="s">
        <v>386</v>
      </c>
    </row>
    <row r="839" spans="8:58">
      <c r="H839" s="106"/>
      <c r="I839" s="106"/>
      <c r="J839" s="106"/>
      <c r="K839" s="106"/>
      <c r="L839" s="106"/>
      <c r="M839" s="106"/>
      <c r="N839" s="106"/>
      <c r="O839" s="106"/>
      <c r="P839" s="106"/>
      <c r="Q839" s="106"/>
      <c r="R839" s="106"/>
      <c r="S839" s="106"/>
      <c r="T839" s="106"/>
      <c r="U839" s="106"/>
      <c r="V839" s="106"/>
      <c r="W839" s="106"/>
      <c r="X839" s="106"/>
      <c r="Y839" s="106"/>
      <c r="AZ839" s="124"/>
      <c r="BA839" s="124"/>
      <c r="BE839" s="79" t="s">
        <v>777</v>
      </c>
      <c r="BF839" s="82" t="s">
        <v>386</v>
      </c>
    </row>
    <row r="840" spans="8:58">
      <c r="H840" s="106"/>
      <c r="I840" s="106"/>
      <c r="J840" s="106"/>
      <c r="K840" s="106"/>
      <c r="L840" s="106"/>
      <c r="M840" s="106"/>
      <c r="N840" s="106"/>
      <c r="O840" s="106"/>
      <c r="P840" s="106"/>
      <c r="Q840" s="106"/>
      <c r="R840" s="106"/>
      <c r="S840" s="106"/>
      <c r="T840" s="106"/>
      <c r="U840" s="106"/>
      <c r="V840" s="106"/>
      <c r="W840" s="106"/>
      <c r="X840" s="106"/>
      <c r="Y840" s="106"/>
      <c r="AZ840" s="124"/>
      <c r="BA840" s="124"/>
      <c r="BE840" s="79" t="s">
        <v>1428</v>
      </c>
      <c r="BF840" s="82" t="s">
        <v>700</v>
      </c>
    </row>
    <row r="841" spans="8:58">
      <c r="H841" s="106"/>
      <c r="I841" s="106"/>
      <c r="J841" s="106"/>
      <c r="K841" s="106"/>
      <c r="L841" s="106"/>
      <c r="M841" s="106"/>
      <c r="N841" s="106"/>
      <c r="O841" s="106"/>
      <c r="P841" s="106"/>
      <c r="Q841" s="106"/>
      <c r="R841" s="106"/>
      <c r="S841" s="106"/>
      <c r="T841" s="106"/>
      <c r="U841" s="106"/>
      <c r="V841" s="106"/>
      <c r="W841" s="106"/>
      <c r="X841" s="106"/>
      <c r="Y841" s="106"/>
      <c r="AZ841" s="124"/>
      <c r="BA841" s="124"/>
      <c r="BE841" s="79" t="s">
        <v>1801</v>
      </c>
      <c r="BF841" s="82" t="s">
        <v>386</v>
      </c>
    </row>
    <row r="842" spans="8:58">
      <c r="H842" s="106"/>
      <c r="I842" s="106"/>
      <c r="J842" s="106"/>
      <c r="K842" s="106"/>
      <c r="L842" s="106"/>
      <c r="M842" s="106"/>
      <c r="N842" s="106"/>
      <c r="O842" s="106"/>
      <c r="P842" s="106"/>
      <c r="Q842" s="106"/>
      <c r="R842" s="106"/>
      <c r="S842" s="106"/>
      <c r="T842" s="106"/>
      <c r="U842" s="106"/>
      <c r="V842" s="106"/>
      <c r="W842" s="106"/>
      <c r="X842" s="106"/>
      <c r="Y842" s="106"/>
      <c r="AZ842" s="124"/>
      <c r="BA842" s="124"/>
      <c r="BE842" s="79" t="s">
        <v>1453</v>
      </c>
      <c r="BF842" s="82" t="s">
        <v>386</v>
      </c>
    </row>
    <row r="843" spans="8:58">
      <c r="H843" s="106"/>
      <c r="I843" s="106"/>
      <c r="J843" s="106"/>
      <c r="K843" s="106"/>
      <c r="L843" s="106"/>
      <c r="M843" s="106"/>
      <c r="N843" s="106"/>
      <c r="O843" s="106"/>
      <c r="P843" s="106"/>
      <c r="Q843" s="106"/>
      <c r="R843" s="106"/>
      <c r="S843" s="106"/>
      <c r="T843" s="106"/>
      <c r="U843" s="106"/>
      <c r="V843" s="106"/>
      <c r="W843" s="106"/>
      <c r="X843" s="106"/>
      <c r="Y843" s="106"/>
      <c r="AZ843" s="124"/>
      <c r="BA843" s="124"/>
      <c r="BE843" s="79" t="s">
        <v>685</v>
      </c>
      <c r="BF843" s="82" t="s">
        <v>386</v>
      </c>
    </row>
    <row r="844" spans="8:58">
      <c r="H844" s="106"/>
      <c r="I844" s="106"/>
      <c r="J844" s="106"/>
      <c r="K844" s="106"/>
      <c r="L844" s="106"/>
      <c r="M844" s="106"/>
      <c r="N844" s="106"/>
      <c r="O844" s="106"/>
      <c r="P844" s="106"/>
      <c r="Q844" s="106"/>
      <c r="R844" s="106"/>
      <c r="S844" s="106"/>
      <c r="T844" s="106"/>
      <c r="U844" s="106"/>
      <c r="V844" s="106"/>
      <c r="W844" s="106"/>
      <c r="X844" s="106"/>
      <c r="Y844" s="106"/>
      <c r="AZ844" s="124"/>
      <c r="BA844" s="124"/>
      <c r="BE844" s="79" t="s">
        <v>1802</v>
      </c>
      <c r="BF844" s="82" t="s">
        <v>386</v>
      </c>
    </row>
    <row r="845" spans="8:58">
      <c r="H845" s="106"/>
      <c r="I845" s="106"/>
      <c r="J845" s="106"/>
      <c r="K845" s="106"/>
      <c r="L845" s="106"/>
      <c r="M845" s="106"/>
      <c r="N845" s="106"/>
      <c r="O845" s="106"/>
      <c r="P845" s="106"/>
      <c r="Q845" s="106"/>
      <c r="R845" s="106"/>
      <c r="S845" s="106"/>
      <c r="T845" s="106"/>
      <c r="U845" s="106"/>
      <c r="V845" s="106"/>
      <c r="W845" s="106"/>
      <c r="X845" s="106"/>
      <c r="Y845" s="106"/>
      <c r="AZ845" s="124"/>
      <c r="BA845" s="124"/>
      <c r="BE845" s="79" t="s">
        <v>1803</v>
      </c>
      <c r="BF845" s="82" t="s">
        <v>386</v>
      </c>
    </row>
    <row r="846" spans="8:58">
      <c r="H846" s="106"/>
      <c r="I846" s="106"/>
      <c r="J846" s="106"/>
      <c r="K846" s="106"/>
      <c r="L846" s="106"/>
      <c r="M846" s="106"/>
      <c r="N846" s="106"/>
      <c r="O846" s="106"/>
      <c r="P846" s="106"/>
      <c r="Q846" s="106"/>
      <c r="R846" s="106"/>
      <c r="S846" s="106"/>
      <c r="T846" s="106"/>
      <c r="U846" s="106"/>
      <c r="V846" s="106"/>
      <c r="W846" s="106"/>
      <c r="X846" s="106"/>
      <c r="Y846" s="106"/>
      <c r="AZ846" s="124"/>
      <c r="BA846" s="124"/>
      <c r="BE846" s="79" t="s">
        <v>1804</v>
      </c>
      <c r="BF846" s="82" t="s">
        <v>386</v>
      </c>
    </row>
    <row r="847" spans="8:58">
      <c r="H847" s="106"/>
      <c r="I847" s="106"/>
      <c r="J847" s="106"/>
      <c r="K847" s="106"/>
      <c r="L847" s="106"/>
      <c r="M847" s="106"/>
      <c r="N847" s="106"/>
      <c r="O847" s="106"/>
      <c r="P847" s="106"/>
      <c r="Q847" s="106"/>
      <c r="R847" s="106"/>
      <c r="S847" s="106"/>
      <c r="T847" s="106"/>
      <c r="U847" s="106"/>
      <c r="V847" s="106"/>
      <c r="W847" s="106"/>
      <c r="X847" s="106"/>
      <c r="Y847" s="106"/>
      <c r="AZ847" s="124"/>
      <c r="BA847" s="124"/>
      <c r="BE847" s="79" t="s">
        <v>1457</v>
      </c>
      <c r="BF847" s="82" t="s">
        <v>386</v>
      </c>
    </row>
    <row r="848" spans="8:58">
      <c r="H848" s="106"/>
      <c r="I848" s="106"/>
      <c r="J848" s="106"/>
      <c r="K848" s="106"/>
      <c r="L848" s="106"/>
      <c r="M848" s="106"/>
      <c r="N848" s="106"/>
      <c r="O848" s="106"/>
      <c r="P848" s="106"/>
      <c r="Q848" s="106"/>
      <c r="R848" s="106"/>
      <c r="S848" s="106"/>
      <c r="T848" s="106"/>
      <c r="U848" s="106"/>
      <c r="V848" s="106"/>
      <c r="W848" s="106"/>
      <c r="X848" s="106"/>
      <c r="Y848" s="106"/>
      <c r="AZ848" s="124"/>
      <c r="BA848" s="124"/>
      <c r="BE848" s="79" t="s">
        <v>1233</v>
      </c>
      <c r="BF848" s="82" t="s">
        <v>386</v>
      </c>
    </row>
    <row r="849" spans="8:58">
      <c r="H849" s="106"/>
      <c r="I849" s="106"/>
      <c r="J849" s="106"/>
      <c r="K849" s="106"/>
      <c r="L849" s="106"/>
      <c r="M849" s="106"/>
      <c r="N849" s="106"/>
      <c r="O849" s="106"/>
      <c r="P849" s="106"/>
      <c r="Q849" s="106"/>
      <c r="R849" s="106"/>
      <c r="S849" s="106"/>
      <c r="T849" s="106"/>
      <c r="U849" s="106"/>
      <c r="V849" s="106"/>
      <c r="W849" s="106"/>
      <c r="X849" s="106"/>
      <c r="Y849" s="106"/>
      <c r="AZ849" s="124"/>
      <c r="BA849" s="124"/>
      <c r="BE849" s="79" t="s">
        <v>1805</v>
      </c>
      <c r="BF849" s="82" t="s">
        <v>386</v>
      </c>
    </row>
    <row r="850" spans="8:58">
      <c r="H850" s="106"/>
      <c r="I850" s="106"/>
      <c r="J850" s="106"/>
      <c r="K850" s="106"/>
      <c r="L850" s="106"/>
      <c r="M850" s="106"/>
      <c r="N850" s="106"/>
      <c r="O850" s="106"/>
      <c r="P850" s="106"/>
      <c r="Q850" s="106"/>
      <c r="R850" s="106"/>
      <c r="S850" s="106"/>
      <c r="T850" s="106"/>
      <c r="U850" s="106"/>
      <c r="V850" s="106"/>
      <c r="W850" s="106"/>
      <c r="X850" s="106"/>
      <c r="Y850" s="106"/>
      <c r="AZ850" s="124"/>
      <c r="BA850" s="124"/>
      <c r="BE850" s="79" t="s">
        <v>1461</v>
      </c>
      <c r="BF850" s="82" t="s">
        <v>386</v>
      </c>
    </row>
    <row r="851" spans="8:58">
      <c r="H851" s="106"/>
      <c r="I851" s="106"/>
      <c r="J851" s="106"/>
      <c r="K851" s="106"/>
      <c r="L851" s="106"/>
      <c r="M851" s="106"/>
      <c r="N851" s="106"/>
      <c r="O851" s="106"/>
      <c r="P851" s="106"/>
      <c r="Q851" s="106"/>
      <c r="R851" s="106"/>
      <c r="S851" s="106"/>
      <c r="T851" s="106"/>
      <c r="U851" s="106"/>
      <c r="V851" s="106"/>
      <c r="W851" s="106"/>
      <c r="X851" s="106"/>
      <c r="Y851" s="106"/>
      <c r="AZ851" s="124"/>
      <c r="BA851" s="124"/>
      <c r="BE851" s="79" t="s">
        <v>1432</v>
      </c>
      <c r="BF851" s="82" t="s">
        <v>700</v>
      </c>
    </row>
    <row r="852" spans="8:58">
      <c r="H852" s="106"/>
      <c r="I852" s="106"/>
      <c r="J852" s="106"/>
      <c r="K852" s="106"/>
      <c r="L852" s="106"/>
      <c r="M852" s="106"/>
      <c r="N852" s="106"/>
      <c r="O852" s="106"/>
      <c r="P852" s="106"/>
      <c r="Q852" s="106"/>
      <c r="R852" s="106"/>
      <c r="S852" s="106"/>
      <c r="T852" s="106"/>
      <c r="U852" s="106"/>
      <c r="V852" s="106"/>
      <c r="W852" s="106"/>
      <c r="X852" s="106"/>
      <c r="Y852" s="106"/>
      <c r="AZ852" s="124"/>
      <c r="BA852" s="124"/>
      <c r="BE852" s="79" t="s">
        <v>602</v>
      </c>
      <c r="BF852" s="82" t="s">
        <v>700</v>
      </c>
    </row>
    <row r="853" spans="8:58">
      <c r="H853" s="106"/>
      <c r="I853" s="106"/>
      <c r="J853" s="106"/>
      <c r="K853" s="106"/>
      <c r="L853" s="106"/>
      <c r="M853" s="106"/>
      <c r="N853" s="106"/>
      <c r="O853" s="106"/>
      <c r="P853" s="106"/>
      <c r="Q853" s="106"/>
      <c r="R853" s="106"/>
      <c r="S853" s="106"/>
      <c r="T853" s="106"/>
      <c r="U853" s="106"/>
      <c r="V853" s="106"/>
      <c r="W853" s="106"/>
      <c r="X853" s="106"/>
      <c r="Y853" s="106"/>
      <c r="AZ853" s="124"/>
      <c r="BA853" s="124"/>
      <c r="BE853" s="79" t="s">
        <v>1806</v>
      </c>
      <c r="BF853" s="82" t="s">
        <v>386</v>
      </c>
    </row>
    <row r="854" spans="8:58">
      <c r="H854" s="106"/>
      <c r="I854" s="106"/>
      <c r="J854" s="106"/>
      <c r="K854" s="106"/>
      <c r="L854" s="106"/>
      <c r="M854" s="106"/>
      <c r="N854" s="106"/>
      <c r="O854" s="106"/>
      <c r="P854" s="106"/>
      <c r="Q854" s="106"/>
      <c r="R854" s="106"/>
      <c r="S854" s="106"/>
      <c r="T854" s="106"/>
      <c r="U854" s="106"/>
      <c r="V854" s="106"/>
      <c r="W854" s="106"/>
      <c r="X854" s="106"/>
      <c r="Y854" s="106"/>
      <c r="AZ854" s="124"/>
      <c r="BA854" s="124"/>
      <c r="BE854" s="79" t="s">
        <v>1807</v>
      </c>
      <c r="BF854" s="82" t="s">
        <v>386</v>
      </c>
    </row>
    <row r="855" spans="8:58">
      <c r="H855" s="106"/>
      <c r="I855" s="106"/>
      <c r="J855" s="106"/>
      <c r="K855" s="106"/>
      <c r="L855" s="106"/>
      <c r="M855" s="106"/>
      <c r="N855" s="106"/>
      <c r="O855" s="106"/>
      <c r="P855" s="106"/>
      <c r="Q855" s="106"/>
      <c r="R855" s="106"/>
      <c r="S855" s="106"/>
      <c r="T855" s="106"/>
      <c r="U855" s="106"/>
      <c r="V855" s="106"/>
      <c r="W855" s="106"/>
      <c r="X855" s="106"/>
      <c r="Y855" s="106"/>
      <c r="AZ855" s="124"/>
      <c r="BA855" s="124"/>
      <c r="BE855" s="79" t="s">
        <v>1808</v>
      </c>
      <c r="BF855" s="82" t="s">
        <v>386</v>
      </c>
    </row>
    <row r="856" spans="8:58">
      <c r="H856" s="106"/>
      <c r="I856" s="106"/>
      <c r="J856" s="106"/>
      <c r="K856" s="106"/>
      <c r="L856" s="106"/>
      <c r="M856" s="106"/>
      <c r="N856" s="106"/>
      <c r="O856" s="106"/>
      <c r="P856" s="106"/>
      <c r="Q856" s="106"/>
      <c r="R856" s="106"/>
      <c r="S856" s="106"/>
      <c r="T856" s="106"/>
      <c r="U856" s="106"/>
      <c r="V856" s="106"/>
      <c r="W856" s="106"/>
      <c r="X856" s="106"/>
      <c r="Y856" s="106"/>
      <c r="AZ856" s="124"/>
      <c r="BA856" s="124"/>
      <c r="BE856" s="79" t="s">
        <v>1809</v>
      </c>
      <c r="BF856" s="82" t="s">
        <v>386</v>
      </c>
    </row>
    <row r="857" spans="8:58">
      <c r="H857" s="106"/>
      <c r="I857" s="106"/>
      <c r="J857" s="106"/>
      <c r="K857" s="106"/>
      <c r="L857" s="106"/>
      <c r="M857" s="106"/>
      <c r="N857" s="106"/>
      <c r="O857" s="106"/>
      <c r="P857" s="106"/>
      <c r="Q857" s="106"/>
      <c r="R857" s="106"/>
      <c r="S857" s="106"/>
      <c r="T857" s="106"/>
      <c r="U857" s="106"/>
      <c r="V857" s="106"/>
      <c r="W857" s="106"/>
      <c r="X857" s="106"/>
      <c r="Y857" s="106"/>
      <c r="AZ857" s="124"/>
      <c r="BA857" s="124"/>
      <c r="BE857" s="79" t="s">
        <v>1464</v>
      </c>
      <c r="BF857" s="82" t="s">
        <v>386</v>
      </c>
    </row>
    <row r="858" spans="8:58">
      <c r="H858" s="106"/>
      <c r="I858" s="106"/>
      <c r="J858" s="106"/>
      <c r="K858" s="106"/>
      <c r="L858" s="106"/>
      <c r="M858" s="106"/>
      <c r="N858" s="106"/>
      <c r="O858" s="106"/>
      <c r="P858" s="106"/>
      <c r="Q858" s="106"/>
      <c r="R858" s="106"/>
      <c r="S858" s="106"/>
      <c r="T858" s="106"/>
      <c r="U858" s="106"/>
      <c r="V858" s="106"/>
      <c r="W858" s="106"/>
      <c r="X858" s="106"/>
      <c r="Y858" s="106"/>
      <c r="AZ858" s="124"/>
      <c r="BA858" s="124"/>
      <c r="BE858" s="79" t="s">
        <v>1810</v>
      </c>
      <c r="BF858" s="82" t="s">
        <v>386</v>
      </c>
    </row>
    <row r="859" spans="8:58">
      <c r="H859" s="106"/>
      <c r="I859" s="106"/>
      <c r="J859" s="106"/>
      <c r="K859" s="106"/>
      <c r="L859" s="106"/>
      <c r="M859" s="106"/>
      <c r="N859" s="106"/>
      <c r="O859" s="106"/>
      <c r="P859" s="106"/>
      <c r="Q859" s="106"/>
      <c r="R859" s="106"/>
      <c r="S859" s="106"/>
      <c r="T859" s="106"/>
      <c r="U859" s="106"/>
      <c r="V859" s="106"/>
      <c r="W859" s="106"/>
      <c r="X859" s="106"/>
      <c r="Y859" s="106"/>
      <c r="AZ859" s="124"/>
      <c r="BA859" s="124"/>
      <c r="BE859" s="79" t="s">
        <v>456</v>
      </c>
      <c r="BF859" s="82" t="s">
        <v>386</v>
      </c>
    </row>
    <row r="860" spans="8:58">
      <c r="H860" s="106"/>
      <c r="I860" s="106"/>
      <c r="J860" s="106"/>
      <c r="K860" s="106"/>
      <c r="L860" s="106"/>
      <c r="M860" s="106"/>
      <c r="N860" s="106"/>
      <c r="O860" s="106"/>
      <c r="P860" s="106"/>
      <c r="Q860" s="106"/>
      <c r="R860" s="106"/>
      <c r="S860" s="106"/>
      <c r="T860" s="106"/>
      <c r="U860" s="106"/>
      <c r="V860" s="106"/>
      <c r="W860" s="106"/>
      <c r="X860" s="106"/>
      <c r="Y860" s="106"/>
      <c r="AZ860" s="124"/>
      <c r="BA860" s="124"/>
      <c r="BE860" s="79" t="s">
        <v>1467</v>
      </c>
      <c r="BF860" s="82" t="s">
        <v>386</v>
      </c>
    </row>
    <row r="861" spans="8:58">
      <c r="H861" s="106"/>
      <c r="I861" s="106"/>
      <c r="J861" s="106"/>
      <c r="K861" s="106"/>
      <c r="L861" s="106"/>
      <c r="M861" s="106"/>
      <c r="N861" s="106"/>
      <c r="O861" s="106"/>
      <c r="P861" s="106"/>
      <c r="Q861" s="106"/>
      <c r="R861" s="106"/>
      <c r="S861" s="106"/>
      <c r="T861" s="106"/>
      <c r="U861" s="106"/>
      <c r="V861" s="106"/>
      <c r="W861" s="106"/>
      <c r="X861" s="106"/>
      <c r="Y861" s="106"/>
      <c r="AZ861" s="124"/>
      <c r="BA861" s="124"/>
      <c r="BE861" s="79" t="s">
        <v>782</v>
      </c>
      <c r="BF861" s="82" t="s">
        <v>386</v>
      </c>
    </row>
    <row r="862" spans="8:58">
      <c r="H862" s="106"/>
      <c r="I862" s="106"/>
      <c r="J862" s="106"/>
      <c r="K862" s="106"/>
      <c r="L862" s="106"/>
      <c r="M862" s="106"/>
      <c r="N862" s="106"/>
      <c r="O862" s="106"/>
      <c r="P862" s="106"/>
      <c r="Q862" s="106"/>
      <c r="R862" s="106"/>
      <c r="S862" s="106"/>
      <c r="T862" s="106"/>
      <c r="U862" s="106"/>
      <c r="V862" s="106"/>
      <c r="W862" s="106"/>
      <c r="X862" s="106"/>
      <c r="Y862" s="106"/>
      <c r="AZ862" s="124"/>
      <c r="BA862" s="124"/>
      <c r="BE862" s="79" t="s">
        <v>1043</v>
      </c>
      <c r="BF862" s="82" t="s">
        <v>951</v>
      </c>
    </row>
    <row r="863" spans="8:58">
      <c r="H863" s="106"/>
      <c r="I863" s="106"/>
      <c r="J863" s="106"/>
      <c r="K863" s="106"/>
      <c r="L863" s="106"/>
      <c r="M863" s="106"/>
      <c r="N863" s="106"/>
      <c r="O863" s="106"/>
      <c r="P863" s="106"/>
      <c r="Q863" s="106"/>
      <c r="R863" s="106"/>
      <c r="S863" s="106"/>
      <c r="T863" s="106"/>
      <c r="U863" s="106"/>
      <c r="V863" s="106"/>
      <c r="W863" s="106"/>
      <c r="X863" s="106"/>
      <c r="Y863" s="106"/>
      <c r="AZ863" s="124"/>
      <c r="BA863" s="124"/>
      <c r="BE863" s="79" t="s">
        <v>1812</v>
      </c>
      <c r="BF863" s="82" t="s">
        <v>386</v>
      </c>
    </row>
    <row r="864" spans="8:58">
      <c r="H864" s="106"/>
      <c r="I864" s="106"/>
      <c r="J864" s="106"/>
      <c r="K864" s="106"/>
      <c r="L864" s="106"/>
      <c r="M864" s="106"/>
      <c r="N864" s="106"/>
      <c r="O864" s="106"/>
      <c r="P864" s="106"/>
      <c r="Q864" s="106"/>
      <c r="R864" s="106"/>
      <c r="S864" s="106"/>
      <c r="T864" s="106"/>
      <c r="U864" s="106"/>
      <c r="V864" s="106"/>
      <c r="W864" s="106"/>
      <c r="X864" s="106"/>
      <c r="Y864" s="106"/>
      <c r="AZ864" s="124"/>
      <c r="BA864" s="124"/>
      <c r="BE864" s="79" t="s">
        <v>1813</v>
      </c>
      <c r="BF864" s="82" t="s">
        <v>386</v>
      </c>
    </row>
    <row r="865" spans="8:58">
      <c r="H865" s="106"/>
      <c r="I865" s="106"/>
      <c r="J865" s="106"/>
      <c r="K865" s="106"/>
      <c r="L865" s="106"/>
      <c r="M865" s="106"/>
      <c r="N865" s="106"/>
      <c r="O865" s="106"/>
      <c r="P865" s="106"/>
      <c r="Q865" s="106"/>
      <c r="R865" s="106"/>
      <c r="S865" s="106"/>
      <c r="T865" s="106"/>
      <c r="U865" s="106"/>
      <c r="V865" s="106"/>
      <c r="W865" s="106"/>
      <c r="X865" s="106"/>
      <c r="Y865" s="106"/>
      <c r="AZ865" s="124"/>
      <c r="BA865" s="124"/>
      <c r="BE865" s="79" t="s">
        <v>549</v>
      </c>
      <c r="BF865" s="82" t="s">
        <v>386</v>
      </c>
    </row>
    <row r="866" spans="8:58">
      <c r="H866" s="106"/>
      <c r="I866" s="106"/>
      <c r="J866" s="106"/>
      <c r="K866" s="106"/>
      <c r="L866" s="106"/>
      <c r="M866" s="106"/>
      <c r="N866" s="106"/>
      <c r="O866" s="106"/>
      <c r="P866" s="106"/>
      <c r="Q866" s="106"/>
      <c r="R866" s="106"/>
      <c r="S866" s="106"/>
      <c r="T866" s="106"/>
      <c r="U866" s="106"/>
      <c r="V866" s="106"/>
      <c r="W866" s="106"/>
      <c r="X866" s="106"/>
      <c r="Y866" s="106"/>
      <c r="AZ866" s="124"/>
      <c r="BA866" s="124"/>
      <c r="BE866" s="79" t="s">
        <v>694</v>
      </c>
      <c r="BF866" s="82" t="s">
        <v>386</v>
      </c>
    </row>
    <row r="867" spans="8:58">
      <c r="H867" s="106"/>
      <c r="I867" s="106"/>
      <c r="J867" s="106"/>
      <c r="K867" s="106"/>
      <c r="L867" s="106"/>
      <c r="M867" s="106"/>
      <c r="N867" s="106"/>
      <c r="O867" s="106"/>
      <c r="P867" s="106"/>
      <c r="Q867" s="106"/>
      <c r="R867" s="106"/>
      <c r="S867" s="106"/>
      <c r="T867" s="106"/>
      <c r="U867" s="106"/>
      <c r="V867" s="106"/>
      <c r="W867" s="106"/>
      <c r="X867" s="106"/>
      <c r="Y867" s="106"/>
      <c r="AZ867" s="124"/>
      <c r="BA867" s="124"/>
      <c r="BE867" s="79" t="s">
        <v>1237</v>
      </c>
      <c r="BF867" s="82" t="s">
        <v>386</v>
      </c>
    </row>
    <row r="868" spans="8:58">
      <c r="H868" s="106"/>
      <c r="I868" s="106"/>
      <c r="J868" s="106"/>
      <c r="K868" s="106"/>
      <c r="L868" s="106"/>
      <c r="M868" s="106"/>
      <c r="N868" s="106"/>
      <c r="O868" s="106"/>
      <c r="P868" s="106"/>
      <c r="Q868" s="106"/>
      <c r="R868" s="106"/>
      <c r="S868" s="106"/>
      <c r="T868" s="106"/>
      <c r="U868" s="106"/>
      <c r="V868" s="106"/>
      <c r="W868" s="106"/>
      <c r="X868" s="106"/>
      <c r="Y868" s="106"/>
      <c r="AZ868" s="124"/>
      <c r="BA868" s="124"/>
      <c r="BE868" s="79" t="s">
        <v>1240</v>
      </c>
      <c r="BF868" s="82" t="s">
        <v>386</v>
      </c>
    </row>
    <row r="869" spans="8:58">
      <c r="H869" s="106"/>
      <c r="I869" s="106"/>
      <c r="J869" s="106"/>
      <c r="K869" s="106"/>
      <c r="L869" s="106"/>
      <c r="M869" s="106"/>
      <c r="N869" s="106"/>
      <c r="O869" s="106"/>
      <c r="P869" s="106"/>
      <c r="Q869" s="106"/>
      <c r="R869" s="106"/>
      <c r="S869" s="106"/>
      <c r="T869" s="106"/>
      <c r="U869" s="106"/>
      <c r="V869" s="106"/>
      <c r="W869" s="106"/>
      <c r="X869" s="106"/>
      <c r="Y869" s="106"/>
      <c r="AZ869" s="124"/>
      <c r="BA869" s="124"/>
      <c r="BE869" s="79" t="s">
        <v>1244</v>
      </c>
      <c r="BF869" s="82" t="s">
        <v>386</v>
      </c>
    </row>
    <row r="870" spans="8:58">
      <c r="H870" s="106"/>
      <c r="I870" s="106"/>
      <c r="J870" s="106"/>
      <c r="K870" s="106"/>
      <c r="L870" s="106"/>
      <c r="M870" s="106"/>
      <c r="N870" s="106"/>
      <c r="O870" s="106"/>
      <c r="P870" s="106"/>
      <c r="Q870" s="106"/>
      <c r="R870" s="106"/>
      <c r="S870" s="106"/>
      <c r="T870" s="106"/>
      <c r="U870" s="106"/>
      <c r="V870" s="106"/>
      <c r="W870" s="106"/>
      <c r="X870" s="106"/>
      <c r="Y870" s="106"/>
      <c r="AZ870" s="124"/>
      <c r="BA870" s="124"/>
      <c r="BE870" s="79" t="s">
        <v>1436</v>
      </c>
      <c r="BF870" s="82" t="s">
        <v>700</v>
      </c>
    </row>
    <row r="871" spans="8:58">
      <c r="H871" s="106"/>
      <c r="I871" s="106"/>
      <c r="J871" s="106"/>
      <c r="K871" s="106"/>
      <c r="L871" s="106"/>
      <c r="M871" s="106"/>
      <c r="N871" s="106"/>
      <c r="O871" s="106"/>
      <c r="P871" s="106"/>
      <c r="Q871" s="106"/>
      <c r="R871" s="106"/>
      <c r="S871" s="106"/>
      <c r="T871" s="106"/>
      <c r="U871" s="106"/>
      <c r="V871" s="106"/>
      <c r="W871" s="106"/>
      <c r="X871" s="106"/>
      <c r="Y871" s="106"/>
      <c r="AZ871" s="124"/>
      <c r="BA871" s="124"/>
      <c r="BE871" s="79" t="s">
        <v>1248</v>
      </c>
      <c r="BF871" s="82" t="s">
        <v>386</v>
      </c>
    </row>
    <row r="872" spans="8:58">
      <c r="H872" s="106"/>
      <c r="I872" s="106"/>
      <c r="J872" s="106"/>
      <c r="K872" s="106"/>
      <c r="L872" s="106"/>
      <c r="M872" s="106"/>
      <c r="N872" s="106"/>
      <c r="O872" s="106"/>
      <c r="P872" s="106"/>
      <c r="Q872" s="106"/>
      <c r="R872" s="106"/>
      <c r="S872" s="106"/>
      <c r="T872" s="106"/>
      <c r="U872" s="106"/>
      <c r="V872" s="106"/>
      <c r="W872" s="106"/>
      <c r="X872" s="106"/>
      <c r="Y872" s="106"/>
      <c r="AZ872" s="124"/>
      <c r="BA872" s="124"/>
      <c r="BE872" s="79" t="s">
        <v>458</v>
      </c>
      <c r="BF872" s="82" t="s">
        <v>880</v>
      </c>
    </row>
    <row r="873" spans="8:58">
      <c r="H873" s="106"/>
      <c r="I873" s="106"/>
      <c r="J873" s="106"/>
      <c r="K873" s="106"/>
      <c r="L873" s="106"/>
      <c r="M873" s="106"/>
      <c r="N873" s="106"/>
      <c r="O873" s="106"/>
      <c r="P873" s="106"/>
      <c r="Q873" s="106"/>
      <c r="R873" s="106"/>
      <c r="S873" s="106"/>
      <c r="T873" s="106"/>
      <c r="U873" s="106"/>
      <c r="V873" s="106"/>
      <c r="W873" s="106"/>
      <c r="X873" s="106"/>
      <c r="Y873" s="106"/>
      <c r="AZ873" s="124"/>
      <c r="BA873" s="124"/>
      <c r="BE873" s="79" t="s">
        <v>788</v>
      </c>
      <c r="BF873" s="82" t="s">
        <v>386</v>
      </c>
    </row>
    <row r="874" spans="8:58">
      <c r="H874" s="106"/>
      <c r="I874" s="106"/>
      <c r="J874" s="106"/>
      <c r="K874" s="106"/>
      <c r="L874" s="106"/>
      <c r="M874" s="106"/>
      <c r="N874" s="106"/>
      <c r="O874" s="106"/>
      <c r="P874" s="106"/>
      <c r="Q874" s="106"/>
      <c r="R874" s="106"/>
      <c r="S874" s="106"/>
      <c r="T874" s="106"/>
      <c r="U874" s="106"/>
      <c r="V874" s="106"/>
      <c r="W874" s="106"/>
      <c r="X874" s="106"/>
      <c r="Y874" s="106"/>
      <c r="AZ874" s="124"/>
      <c r="BA874" s="124"/>
      <c r="BE874" s="79" t="s">
        <v>1470</v>
      </c>
      <c r="BF874" s="82" t="s">
        <v>386</v>
      </c>
    </row>
    <row r="875" spans="8:58">
      <c r="H875" s="106"/>
      <c r="I875" s="106"/>
      <c r="J875" s="106"/>
      <c r="K875" s="106"/>
      <c r="L875" s="106"/>
      <c r="M875" s="106"/>
      <c r="N875" s="106"/>
      <c r="O875" s="106"/>
      <c r="P875" s="106"/>
      <c r="Q875" s="106"/>
      <c r="R875" s="106"/>
      <c r="S875" s="106"/>
      <c r="T875" s="106"/>
      <c r="U875" s="106"/>
      <c r="V875" s="106"/>
      <c r="W875" s="106"/>
      <c r="X875" s="106"/>
      <c r="Y875" s="106"/>
      <c r="AZ875" s="124"/>
      <c r="BA875" s="124"/>
      <c r="BE875" s="79" t="s">
        <v>1814</v>
      </c>
      <c r="BF875" s="82" t="s">
        <v>386</v>
      </c>
    </row>
    <row r="876" spans="8:58">
      <c r="H876" s="106"/>
      <c r="I876" s="106"/>
      <c r="J876" s="106"/>
      <c r="K876" s="106"/>
      <c r="L876" s="106"/>
      <c r="M876" s="106"/>
      <c r="N876" s="106"/>
      <c r="O876" s="106"/>
      <c r="P876" s="106"/>
      <c r="Q876" s="106"/>
      <c r="R876" s="106"/>
      <c r="S876" s="106"/>
      <c r="T876" s="106"/>
      <c r="U876" s="106"/>
      <c r="V876" s="106"/>
      <c r="W876" s="106"/>
      <c r="X876" s="106"/>
      <c r="Y876" s="106"/>
      <c r="AZ876" s="124"/>
      <c r="BA876" s="124"/>
      <c r="BE876" s="79" t="s">
        <v>1815</v>
      </c>
      <c r="BF876" s="82" t="s">
        <v>386</v>
      </c>
    </row>
    <row r="877" spans="8:58">
      <c r="H877" s="106"/>
      <c r="I877" s="106"/>
      <c r="J877" s="106"/>
      <c r="K877" s="106"/>
      <c r="L877" s="106"/>
      <c r="M877" s="106"/>
      <c r="N877" s="106"/>
      <c r="O877" s="106"/>
      <c r="P877" s="106"/>
      <c r="Q877" s="106"/>
      <c r="R877" s="106"/>
      <c r="S877" s="106"/>
      <c r="T877" s="106"/>
      <c r="U877" s="106"/>
      <c r="V877" s="106"/>
      <c r="W877" s="106"/>
      <c r="X877" s="106"/>
      <c r="Y877" s="106"/>
      <c r="AZ877" s="124"/>
      <c r="BA877" s="124"/>
      <c r="BE877" s="79" t="s">
        <v>1253</v>
      </c>
      <c r="BF877" s="82" t="s">
        <v>386</v>
      </c>
    </row>
    <row r="878" spans="8:58">
      <c r="H878" s="106"/>
      <c r="I878" s="106"/>
      <c r="J878" s="106"/>
      <c r="K878" s="106"/>
      <c r="L878" s="106"/>
      <c r="M878" s="106"/>
      <c r="N878" s="106"/>
      <c r="O878" s="106"/>
      <c r="P878" s="106"/>
      <c r="Q878" s="106"/>
      <c r="R878" s="106"/>
      <c r="S878" s="106"/>
      <c r="T878" s="106"/>
      <c r="U878" s="106"/>
      <c r="V878" s="106"/>
      <c r="W878" s="106"/>
      <c r="X878" s="106"/>
      <c r="Y878" s="106"/>
      <c r="AZ878" s="124"/>
      <c r="BA878" s="124"/>
      <c r="BE878" s="79" t="s">
        <v>1257</v>
      </c>
      <c r="BF878" s="82" t="s">
        <v>386</v>
      </c>
    </row>
    <row r="879" spans="8:58">
      <c r="H879" s="106"/>
      <c r="I879" s="106"/>
      <c r="J879" s="106"/>
      <c r="K879" s="106"/>
      <c r="L879" s="106"/>
      <c r="M879" s="106"/>
      <c r="N879" s="106"/>
      <c r="O879" s="106"/>
      <c r="P879" s="106"/>
      <c r="Q879" s="106"/>
      <c r="R879" s="106"/>
      <c r="S879" s="106"/>
      <c r="T879" s="106"/>
      <c r="U879" s="106"/>
      <c r="V879" s="106"/>
      <c r="W879" s="106"/>
      <c r="X879" s="106"/>
      <c r="Y879" s="106"/>
      <c r="AZ879" s="124"/>
      <c r="BA879" s="124"/>
      <c r="BE879" s="79" t="s">
        <v>1816</v>
      </c>
      <c r="BF879" s="82" t="s">
        <v>386</v>
      </c>
    </row>
    <row r="880" spans="8:58">
      <c r="H880" s="106"/>
      <c r="I880" s="106"/>
      <c r="J880" s="106"/>
      <c r="K880" s="106"/>
      <c r="L880" s="106"/>
      <c r="M880" s="106"/>
      <c r="N880" s="106"/>
      <c r="O880" s="106"/>
      <c r="P880" s="106"/>
      <c r="Q880" s="106"/>
      <c r="R880" s="106"/>
      <c r="S880" s="106"/>
      <c r="T880" s="106"/>
      <c r="U880" s="106"/>
      <c r="V880" s="106"/>
      <c r="W880" s="106"/>
      <c r="X880" s="106"/>
      <c r="Y880" s="106"/>
      <c r="AZ880" s="124"/>
      <c r="BA880" s="124"/>
      <c r="BE880" s="79" t="s">
        <v>1050</v>
      </c>
      <c r="BF880" s="82" t="s">
        <v>951</v>
      </c>
    </row>
    <row r="881" spans="8:58">
      <c r="H881" s="106"/>
      <c r="I881" s="106"/>
      <c r="J881" s="106"/>
      <c r="K881" s="106"/>
      <c r="L881" s="106"/>
      <c r="M881" s="106"/>
      <c r="N881" s="106"/>
      <c r="O881" s="106"/>
      <c r="P881" s="106"/>
      <c r="Q881" s="106"/>
      <c r="R881" s="106"/>
      <c r="S881" s="106"/>
      <c r="T881" s="106"/>
      <c r="U881" s="106"/>
      <c r="V881" s="106"/>
      <c r="W881" s="106"/>
      <c r="X881" s="106"/>
      <c r="Y881" s="106"/>
      <c r="AZ881" s="124"/>
      <c r="BA881" s="124"/>
      <c r="BE881" s="79" t="s">
        <v>1084</v>
      </c>
      <c r="BF881" s="82" t="s">
        <v>700</v>
      </c>
    </row>
    <row r="882" spans="8:58">
      <c r="H882" s="106"/>
      <c r="I882" s="106"/>
      <c r="J882" s="106"/>
      <c r="K882" s="106"/>
      <c r="L882" s="106"/>
      <c r="M882" s="106"/>
      <c r="N882" s="106"/>
      <c r="O882" s="106"/>
      <c r="P882" s="106"/>
      <c r="Q882" s="106"/>
      <c r="R882" s="106"/>
      <c r="S882" s="106"/>
      <c r="T882" s="106"/>
      <c r="U882" s="106"/>
      <c r="V882" s="106"/>
      <c r="W882" s="106"/>
      <c r="X882" s="106"/>
      <c r="Y882" s="106"/>
      <c r="AZ882" s="124"/>
      <c r="BA882" s="124"/>
      <c r="BE882" s="79" t="s">
        <v>793</v>
      </c>
      <c r="BF882" s="82" t="s">
        <v>386</v>
      </c>
    </row>
    <row r="883" spans="8:58">
      <c r="H883" s="106"/>
      <c r="I883" s="106"/>
      <c r="J883" s="106"/>
      <c r="K883" s="106"/>
      <c r="L883" s="106"/>
      <c r="M883" s="106"/>
      <c r="N883" s="106"/>
      <c r="O883" s="106"/>
      <c r="P883" s="106"/>
      <c r="Q883" s="106"/>
      <c r="R883" s="106"/>
      <c r="S883" s="106"/>
      <c r="T883" s="106"/>
      <c r="U883" s="106"/>
      <c r="V883" s="106"/>
      <c r="W883" s="106"/>
      <c r="X883" s="106"/>
      <c r="Y883" s="106"/>
      <c r="AZ883" s="124"/>
      <c r="BA883" s="124"/>
      <c r="BE883" s="79" t="s">
        <v>1817</v>
      </c>
      <c r="BF883" s="82" t="s">
        <v>386</v>
      </c>
    </row>
    <row r="884" spans="8:58">
      <c r="H884" s="106"/>
      <c r="I884" s="106"/>
      <c r="J884" s="106"/>
      <c r="K884" s="106"/>
      <c r="L884" s="106"/>
      <c r="M884" s="106"/>
      <c r="N884" s="106"/>
      <c r="O884" s="106"/>
      <c r="P884" s="106"/>
      <c r="Q884" s="106"/>
      <c r="R884" s="106"/>
      <c r="S884" s="106"/>
      <c r="T884" s="106"/>
      <c r="U884" s="106"/>
      <c r="V884" s="106"/>
      <c r="W884" s="106"/>
      <c r="X884" s="106"/>
      <c r="Y884" s="106"/>
      <c r="AZ884" s="124"/>
      <c r="BA884" s="124"/>
      <c r="BE884" s="79" t="s">
        <v>1473</v>
      </c>
      <c r="BF884" s="82" t="s">
        <v>386</v>
      </c>
    </row>
    <row r="885" spans="8:58">
      <c r="H885" s="106"/>
      <c r="I885" s="106"/>
      <c r="J885" s="106"/>
      <c r="K885" s="106"/>
      <c r="L885" s="106"/>
      <c r="M885" s="106"/>
      <c r="N885" s="106"/>
      <c r="O885" s="106"/>
      <c r="P885" s="106"/>
      <c r="Q885" s="106"/>
      <c r="R885" s="106"/>
      <c r="S885" s="106"/>
      <c r="T885" s="106"/>
      <c r="U885" s="106"/>
      <c r="V885" s="106"/>
      <c r="W885" s="106"/>
      <c r="X885" s="106"/>
      <c r="Y885" s="106"/>
      <c r="AZ885" s="124"/>
      <c r="BA885" s="124"/>
      <c r="BE885" s="79" t="s">
        <v>1251</v>
      </c>
      <c r="BF885" s="82" t="s">
        <v>274</v>
      </c>
    </row>
    <row r="886" spans="8:58">
      <c r="H886" s="106"/>
      <c r="I886" s="106"/>
      <c r="J886" s="106"/>
      <c r="K886" s="106"/>
      <c r="L886" s="106"/>
      <c r="M886" s="106"/>
      <c r="N886" s="106"/>
      <c r="O886" s="106"/>
      <c r="P886" s="106"/>
      <c r="Q886" s="106"/>
      <c r="R886" s="106"/>
      <c r="S886" s="106"/>
      <c r="T886" s="106"/>
      <c r="U886" s="106"/>
      <c r="V886" s="106"/>
      <c r="W886" s="106"/>
      <c r="X886" s="106"/>
      <c r="Y886" s="106"/>
      <c r="AZ886" s="127"/>
      <c r="BA886" s="127"/>
      <c r="BE886" s="128" t="s">
        <v>654</v>
      </c>
      <c r="BF886" s="82" t="s">
        <v>274</v>
      </c>
    </row>
    <row r="887" spans="8:58">
      <c r="H887" s="106"/>
      <c r="I887" s="106"/>
      <c r="J887" s="106"/>
      <c r="K887" s="106"/>
      <c r="L887" s="106"/>
      <c r="M887" s="106"/>
      <c r="N887" s="106"/>
      <c r="O887" s="106"/>
      <c r="P887" s="106"/>
      <c r="Q887" s="106"/>
      <c r="R887" s="106"/>
      <c r="S887" s="106"/>
      <c r="T887" s="106"/>
      <c r="U887" s="106"/>
      <c r="V887" s="106"/>
      <c r="W887" s="106"/>
      <c r="X887" s="106"/>
      <c r="Y887" s="106"/>
      <c r="AZ887" s="124"/>
      <c r="BA887" s="124"/>
      <c r="BE887" s="79" t="s">
        <v>1057</v>
      </c>
      <c r="BF887" s="82" t="s">
        <v>951</v>
      </c>
    </row>
    <row r="888" spans="8:58">
      <c r="H888" s="106"/>
      <c r="I888" s="106"/>
      <c r="J888" s="106"/>
      <c r="K888" s="106"/>
      <c r="L888" s="106"/>
      <c r="M888" s="106"/>
      <c r="N888" s="106"/>
      <c r="O888" s="106"/>
      <c r="P888" s="106"/>
      <c r="Q888" s="106"/>
      <c r="R888" s="106"/>
      <c r="S888" s="106"/>
      <c r="T888" s="106"/>
      <c r="U888" s="106"/>
      <c r="V888" s="106"/>
      <c r="W888" s="106"/>
      <c r="X888" s="106"/>
      <c r="Y888" s="106"/>
      <c r="AZ888" s="124"/>
      <c r="BA888" s="124"/>
      <c r="BE888" s="79" t="s">
        <v>157</v>
      </c>
      <c r="BF888" s="82" t="s">
        <v>386</v>
      </c>
    </row>
    <row r="889" spans="8:58">
      <c r="H889" s="106"/>
      <c r="I889" s="106"/>
      <c r="J889" s="106"/>
      <c r="K889" s="106"/>
      <c r="L889" s="106"/>
      <c r="M889" s="106"/>
      <c r="N889" s="106"/>
      <c r="O889" s="106"/>
      <c r="P889" s="106"/>
      <c r="Q889" s="106"/>
      <c r="R889" s="106"/>
      <c r="S889" s="106"/>
      <c r="T889" s="106"/>
      <c r="U889" s="106"/>
      <c r="V889" s="106"/>
      <c r="W889" s="106"/>
      <c r="X889" s="106"/>
      <c r="Y889" s="106"/>
      <c r="AZ889" s="124"/>
      <c r="BA889" s="124"/>
      <c r="BE889" s="79" t="s">
        <v>1819</v>
      </c>
      <c r="BF889" s="82" t="s">
        <v>386</v>
      </c>
    </row>
    <row r="890" spans="8:58">
      <c r="H890" s="106"/>
      <c r="I890" s="106"/>
      <c r="J890" s="106"/>
      <c r="K890" s="106"/>
      <c r="L890" s="106"/>
      <c r="M890" s="106"/>
      <c r="N890" s="106"/>
      <c r="O890" s="106"/>
      <c r="P890" s="106"/>
      <c r="Q890" s="106"/>
      <c r="R890" s="106"/>
      <c r="S890" s="106"/>
      <c r="T890" s="106"/>
      <c r="U890" s="106"/>
      <c r="V890" s="106"/>
      <c r="W890" s="106"/>
      <c r="X890" s="106"/>
      <c r="Y890" s="106"/>
      <c r="AZ890" s="124"/>
      <c r="BA890" s="124"/>
      <c r="BE890" s="79" t="s">
        <v>1260</v>
      </c>
      <c r="BF890" s="82" t="s">
        <v>386</v>
      </c>
    </row>
    <row r="891" spans="8:58">
      <c r="H891" s="106"/>
      <c r="I891" s="106"/>
      <c r="J891" s="106"/>
      <c r="K891" s="106"/>
      <c r="L891" s="106"/>
      <c r="M891" s="106"/>
      <c r="N891" s="106"/>
      <c r="O891" s="106"/>
      <c r="P891" s="106"/>
      <c r="Q891" s="106"/>
      <c r="R891" s="106"/>
      <c r="S891" s="106"/>
      <c r="T891" s="106"/>
      <c r="U891" s="106"/>
      <c r="V891" s="106"/>
      <c r="W891" s="106"/>
      <c r="X891" s="106"/>
      <c r="Y891" s="106"/>
      <c r="AZ891" s="124"/>
      <c r="BA891" s="124"/>
      <c r="BE891" s="79" t="s">
        <v>1820</v>
      </c>
      <c r="BF891" s="82" t="s">
        <v>386</v>
      </c>
    </row>
    <row r="892" spans="8:58">
      <c r="H892" s="106"/>
      <c r="I892" s="106"/>
      <c r="J892" s="106"/>
      <c r="K892" s="106"/>
      <c r="L892" s="106"/>
      <c r="M892" s="106"/>
      <c r="N892" s="106"/>
      <c r="O892" s="106"/>
      <c r="P892" s="106"/>
      <c r="Q892" s="106"/>
      <c r="R892" s="106"/>
      <c r="S892" s="106"/>
      <c r="T892" s="106"/>
      <c r="U892" s="106"/>
      <c r="V892" s="106"/>
      <c r="W892" s="106"/>
      <c r="X892" s="106"/>
      <c r="Y892" s="106"/>
      <c r="AZ892" s="124"/>
      <c r="BA892" s="124"/>
      <c r="BE892" s="79" t="s">
        <v>1821</v>
      </c>
      <c r="BF892" s="82" t="s">
        <v>386</v>
      </c>
    </row>
    <row r="893" spans="8:58">
      <c r="H893" s="106"/>
      <c r="I893" s="106"/>
      <c r="J893" s="106"/>
      <c r="K893" s="106"/>
      <c r="L893" s="106"/>
      <c r="M893" s="106"/>
      <c r="N893" s="106"/>
      <c r="O893" s="106"/>
      <c r="P893" s="106"/>
      <c r="Q893" s="106"/>
      <c r="R893" s="106"/>
      <c r="S893" s="106"/>
      <c r="T893" s="106"/>
      <c r="U893" s="106"/>
      <c r="V893" s="106"/>
      <c r="W893" s="106"/>
      <c r="X893" s="106"/>
      <c r="Y893" s="106"/>
      <c r="AZ893" s="124"/>
      <c r="BA893" s="124"/>
      <c r="BE893" s="79" t="s">
        <v>1822</v>
      </c>
      <c r="BF893" s="82" t="s">
        <v>386</v>
      </c>
    </row>
    <row r="894" spans="8:58">
      <c r="H894" s="106"/>
      <c r="I894" s="106"/>
      <c r="J894" s="106"/>
      <c r="K894" s="106"/>
      <c r="L894" s="106"/>
      <c r="M894" s="106"/>
      <c r="N894" s="106"/>
      <c r="O894" s="106"/>
      <c r="P894" s="106"/>
      <c r="Q894" s="106"/>
      <c r="R894" s="106"/>
      <c r="S894" s="106"/>
      <c r="T894" s="106"/>
      <c r="U894" s="106"/>
      <c r="V894" s="106"/>
      <c r="W894" s="106"/>
      <c r="X894" s="106"/>
      <c r="Y894" s="106"/>
      <c r="AZ894" s="124"/>
      <c r="BA894" s="124"/>
      <c r="BE894" s="79" t="s">
        <v>1264</v>
      </c>
      <c r="BF894" s="82" t="s">
        <v>386</v>
      </c>
    </row>
    <row r="895" spans="8:58">
      <c r="H895" s="106"/>
      <c r="I895" s="106"/>
      <c r="J895" s="106"/>
      <c r="K895" s="106"/>
      <c r="L895" s="106"/>
      <c r="M895" s="106"/>
      <c r="N895" s="106"/>
      <c r="O895" s="106"/>
      <c r="P895" s="106"/>
      <c r="Q895" s="106"/>
      <c r="R895" s="106"/>
      <c r="S895" s="106"/>
      <c r="T895" s="106"/>
      <c r="U895" s="106"/>
      <c r="V895" s="106"/>
      <c r="W895" s="106"/>
      <c r="X895" s="106"/>
      <c r="Y895" s="106"/>
      <c r="AZ895" s="124"/>
      <c r="BA895" s="124"/>
      <c r="BE895" s="79" t="s">
        <v>1268</v>
      </c>
      <c r="BF895" s="82" t="s">
        <v>386</v>
      </c>
    </row>
    <row r="896" spans="8:58">
      <c r="H896" s="106"/>
      <c r="I896" s="106"/>
      <c r="J896" s="106"/>
      <c r="K896" s="106"/>
      <c r="L896" s="106"/>
      <c r="M896" s="106"/>
      <c r="N896" s="106"/>
      <c r="O896" s="106"/>
      <c r="P896" s="106"/>
      <c r="Q896" s="106"/>
      <c r="R896" s="106"/>
      <c r="S896" s="106"/>
      <c r="T896" s="106"/>
      <c r="U896" s="106"/>
      <c r="V896" s="106"/>
      <c r="W896" s="106"/>
      <c r="X896" s="106"/>
      <c r="Y896" s="106"/>
      <c r="AZ896" s="124"/>
      <c r="BA896" s="124"/>
      <c r="BE896" s="79" t="s">
        <v>1823</v>
      </c>
      <c r="BF896" s="82" t="s">
        <v>386</v>
      </c>
    </row>
    <row r="897" spans="8:58">
      <c r="H897" s="106"/>
      <c r="I897" s="106"/>
      <c r="J897" s="106"/>
      <c r="K897" s="106"/>
      <c r="L897" s="106"/>
      <c r="M897" s="106"/>
      <c r="N897" s="106"/>
      <c r="O897" s="106"/>
      <c r="P897" s="106"/>
      <c r="Q897" s="106"/>
      <c r="R897" s="106"/>
      <c r="S897" s="106"/>
      <c r="T897" s="106"/>
      <c r="U897" s="106"/>
      <c r="V897" s="106"/>
      <c r="W897" s="106"/>
      <c r="X897" s="106"/>
      <c r="Y897" s="106"/>
      <c r="AZ897" s="124"/>
      <c r="BA897" s="124"/>
      <c r="BE897" s="79" t="s">
        <v>1825</v>
      </c>
      <c r="BF897" s="82" t="s">
        <v>386</v>
      </c>
    </row>
    <row r="898" spans="8:58">
      <c r="H898" s="106"/>
      <c r="I898" s="106"/>
      <c r="J898" s="106"/>
      <c r="K898" s="106"/>
      <c r="L898" s="106"/>
      <c r="M898" s="106"/>
      <c r="N898" s="106"/>
      <c r="O898" s="106"/>
      <c r="P898" s="106"/>
      <c r="Q898" s="106"/>
      <c r="R898" s="106"/>
      <c r="S898" s="106"/>
      <c r="T898" s="106"/>
      <c r="U898" s="106"/>
      <c r="V898" s="106"/>
      <c r="W898" s="106"/>
      <c r="X898" s="106"/>
      <c r="Y898" s="106"/>
      <c r="AZ898" s="124"/>
      <c r="BA898" s="124"/>
      <c r="BE898" s="79" t="s">
        <v>1826</v>
      </c>
      <c r="BF898" s="82" t="s">
        <v>386</v>
      </c>
    </row>
    <row r="899" spans="8:58">
      <c r="H899" s="106"/>
      <c r="I899" s="106"/>
      <c r="J899" s="106"/>
      <c r="K899" s="106"/>
      <c r="L899" s="106"/>
      <c r="M899" s="106"/>
      <c r="N899" s="106"/>
      <c r="O899" s="106"/>
      <c r="P899" s="106"/>
      <c r="Q899" s="106"/>
      <c r="R899" s="106"/>
      <c r="S899" s="106"/>
      <c r="T899" s="106"/>
      <c r="U899" s="106"/>
      <c r="V899" s="106"/>
      <c r="W899" s="106"/>
      <c r="X899" s="106"/>
      <c r="Y899" s="106"/>
      <c r="AZ899" s="124"/>
      <c r="BA899" s="124"/>
      <c r="BE899" s="79" t="s">
        <v>845</v>
      </c>
      <c r="BF899" s="82" t="s">
        <v>274</v>
      </c>
    </row>
    <row r="900" spans="8:58">
      <c r="H900" s="106"/>
      <c r="I900" s="106"/>
      <c r="J900" s="106"/>
      <c r="K900" s="106"/>
      <c r="L900" s="106"/>
      <c r="M900" s="106"/>
      <c r="N900" s="106"/>
      <c r="O900" s="106"/>
      <c r="P900" s="106"/>
      <c r="Q900" s="106"/>
      <c r="R900" s="106"/>
      <c r="S900" s="106"/>
      <c r="T900" s="106"/>
      <c r="U900" s="106"/>
      <c r="V900" s="106"/>
      <c r="W900" s="106"/>
      <c r="X900" s="106"/>
      <c r="Y900" s="106"/>
      <c r="AZ900" s="124"/>
      <c r="BA900" s="124"/>
      <c r="BE900" s="79" t="s">
        <v>1476</v>
      </c>
      <c r="BF900" s="82" t="s">
        <v>386</v>
      </c>
    </row>
    <row r="901" spans="8:58">
      <c r="H901" s="106"/>
      <c r="I901" s="106"/>
      <c r="J901" s="106"/>
      <c r="K901" s="106"/>
      <c r="L901" s="106"/>
      <c r="M901" s="106"/>
      <c r="N901" s="106"/>
      <c r="O901" s="106"/>
      <c r="P901" s="106"/>
      <c r="Q901" s="106"/>
      <c r="R901" s="106"/>
      <c r="S901" s="106"/>
      <c r="T901" s="106"/>
      <c r="U901" s="106"/>
      <c r="V901" s="106"/>
      <c r="W901" s="106"/>
      <c r="X901" s="106"/>
      <c r="Y901" s="106"/>
      <c r="AZ901" s="124"/>
      <c r="BA901" s="124"/>
      <c r="BE901" s="79" t="s">
        <v>733</v>
      </c>
      <c r="BF901" s="82" t="s">
        <v>274</v>
      </c>
    </row>
    <row r="902" spans="8:58">
      <c r="H902" s="106"/>
      <c r="I902" s="106"/>
      <c r="J902" s="106"/>
      <c r="K902" s="106"/>
      <c r="L902" s="106"/>
      <c r="M902" s="106"/>
      <c r="N902" s="106"/>
      <c r="O902" s="106"/>
      <c r="P902" s="106"/>
      <c r="Q902" s="106"/>
      <c r="R902" s="106"/>
      <c r="S902" s="106"/>
      <c r="T902" s="106"/>
      <c r="U902" s="106"/>
      <c r="V902" s="106"/>
      <c r="W902" s="106"/>
      <c r="X902" s="106"/>
      <c r="Y902" s="106"/>
      <c r="AZ902" s="124"/>
      <c r="BA902" s="124"/>
      <c r="BE902" s="79" t="s">
        <v>1827</v>
      </c>
      <c r="BF902" s="82" t="s">
        <v>386</v>
      </c>
    </row>
    <row r="903" spans="8:58">
      <c r="H903" s="106"/>
      <c r="I903" s="106"/>
      <c r="J903" s="106"/>
      <c r="K903" s="106"/>
      <c r="L903" s="106"/>
      <c r="M903" s="106"/>
      <c r="N903" s="106"/>
      <c r="O903" s="106"/>
      <c r="P903" s="106"/>
      <c r="Q903" s="106"/>
      <c r="R903" s="106"/>
      <c r="S903" s="106"/>
      <c r="T903" s="106"/>
      <c r="U903" s="106"/>
      <c r="V903" s="106"/>
      <c r="W903" s="106"/>
      <c r="X903" s="106"/>
      <c r="Y903" s="106"/>
      <c r="AZ903" s="124"/>
      <c r="BA903" s="124"/>
      <c r="BE903" s="79" t="s">
        <v>741</v>
      </c>
      <c r="BF903" s="82" t="s">
        <v>274</v>
      </c>
    </row>
    <row r="904" spans="8:58">
      <c r="H904" s="106"/>
      <c r="I904" s="106"/>
      <c r="J904" s="106"/>
      <c r="K904" s="106"/>
      <c r="L904" s="106"/>
      <c r="M904" s="106"/>
      <c r="N904" s="106"/>
      <c r="O904" s="106"/>
      <c r="P904" s="106"/>
      <c r="Q904" s="106"/>
      <c r="R904" s="106"/>
      <c r="S904" s="106"/>
      <c r="T904" s="106"/>
      <c r="U904" s="106"/>
      <c r="V904" s="106"/>
      <c r="W904" s="106"/>
      <c r="X904" s="106"/>
      <c r="Y904" s="106"/>
      <c r="AZ904" s="124"/>
      <c r="BA904" s="124"/>
      <c r="BE904" s="79" t="s">
        <v>551</v>
      </c>
      <c r="BF904" s="82" t="s">
        <v>700</v>
      </c>
    </row>
    <row r="905" spans="8:58">
      <c r="H905" s="106"/>
      <c r="I905" s="106"/>
      <c r="J905" s="106"/>
      <c r="K905" s="106"/>
      <c r="L905" s="106"/>
      <c r="M905" s="106"/>
      <c r="N905" s="106"/>
      <c r="O905" s="106"/>
      <c r="P905" s="106"/>
      <c r="Q905" s="106"/>
      <c r="R905" s="106"/>
      <c r="S905" s="106"/>
      <c r="T905" s="106"/>
      <c r="U905" s="106"/>
      <c r="V905" s="106"/>
      <c r="W905" s="106"/>
      <c r="X905" s="106"/>
      <c r="Y905" s="106"/>
      <c r="AZ905" s="124"/>
      <c r="BA905" s="124"/>
      <c r="BE905" s="79" t="s">
        <v>1439</v>
      </c>
      <c r="BF905" s="82" t="s">
        <v>700</v>
      </c>
    </row>
    <row r="906" spans="8:58">
      <c r="H906" s="106"/>
      <c r="I906" s="106"/>
      <c r="J906" s="106"/>
      <c r="K906" s="106"/>
      <c r="L906" s="106"/>
      <c r="M906" s="106"/>
      <c r="N906" s="106"/>
      <c r="O906" s="106"/>
      <c r="P906" s="106"/>
      <c r="Q906" s="106"/>
      <c r="R906" s="106"/>
      <c r="S906" s="106"/>
      <c r="T906" s="106"/>
      <c r="U906" s="106"/>
      <c r="V906" s="106"/>
      <c r="W906" s="106"/>
      <c r="X906" s="106"/>
      <c r="Y906" s="106"/>
      <c r="AZ906" s="124"/>
      <c r="BA906" s="124"/>
      <c r="BE906" s="79" t="s">
        <v>1064</v>
      </c>
      <c r="BF906" s="82" t="s">
        <v>951</v>
      </c>
    </row>
    <row r="907" spans="8:58">
      <c r="H907" s="106"/>
      <c r="I907" s="106"/>
      <c r="J907" s="106"/>
      <c r="K907" s="106"/>
      <c r="L907" s="106"/>
      <c r="M907" s="106"/>
      <c r="N907" s="106"/>
      <c r="O907" s="106"/>
      <c r="P907" s="106"/>
      <c r="Q907" s="106"/>
      <c r="R907" s="106"/>
      <c r="S907" s="106"/>
      <c r="T907" s="106"/>
      <c r="U907" s="106"/>
      <c r="V907" s="106"/>
      <c r="W907" s="106"/>
      <c r="X907" s="106"/>
      <c r="Y907" s="106"/>
      <c r="AZ907" s="124"/>
      <c r="BA907" s="124"/>
      <c r="BE907" s="79" t="s">
        <v>1829</v>
      </c>
      <c r="BF907" s="82" t="s">
        <v>386</v>
      </c>
    </row>
    <row r="908" spans="8:58">
      <c r="H908" s="106"/>
      <c r="I908" s="106"/>
      <c r="J908" s="106"/>
      <c r="K908" s="106"/>
      <c r="L908" s="106"/>
      <c r="M908" s="106"/>
      <c r="N908" s="106"/>
      <c r="O908" s="106"/>
      <c r="P908" s="106"/>
      <c r="Q908" s="106"/>
      <c r="R908" s="106"/>
      <c r="S908" s="106"/>
      <c r="T908" s="106"/>
      <c r="U908" s="106"/>
      <c r="V908" s="106"/>
      <c r="W908" s="106"/>
      <c r="X908" s="106"/>
      <c r="Y908" s="106"/>
      <c r="AZ908" s="124"/>
      <c r="BA908" s="124"/>
      <c r="BE908" s="79" t="s">
        <v>1830</v>
      </c>
      <c r="BF908" s="82" t="s">
        <v>386</v>
      </c>
    </row>
    <row r="909" spans="8:58">
      <c r="H909" s="106"/>
      <c r="I909" s="106"/>
      <c r="J909" s="106"/>
      <c r="K909" s="106"/>
      <c r="L909" s="106"/>
      <c r="M909" s="106"/>
      <c r="N909" s="106"/>
      <c r="O909" s="106"/>
      <c r="P909" s="106"/>
      <c r="Q909" s="106"/>
      <c r="R909" s="106"/>
      <c r="S909" s="106"/>
      <c r="T909" s="106"/>
      <c r="U909" s="106"/>
      <c r="V909" s="106"/>
      <c r="W909" s="106"/>
      <c r="X909" s="106"/>
      <c r="Y909" s="106"/>
      <c r="AZ909" s="124"/>
      <c r="BA909" s="124"/>
      <c r="BE909" s="79" t="s">
        <v>1480</v>
      </c>
      <c r="BF909" s="82" t="s">
        <v>386</v>
      </c>
    </row>
    <row r="910" spans="8:58">
      <c r="H910" s="106"/>
      <c r="I910" s="106"/>
      <c r="J910" s="106"/>
      <c r="K910" s="106"/>
      <c r="L910" s="106"/>
      <c r="M910" s="106"/>
      <c r="N910" s="106"/>
      <c r="O910" s="106"/>
      <c r="P910" s="106"/>
      <c r="Q910" s="106"/>
      <c r="R910" s="106"/>
      <c r="S910" s="106"/>
      <c r="T910" s="106"/>
      <c r="U910" s="106"/>
      <c r="V910" s="106"/>
      <c r="W910" s="106"/>
      <c r="X910" s="106"/>
      <c r="Y910" s="106"/>
      <c r="AZ910" s="124"/>
      <c r="BA910" s="124"/>
      <c r="BE910" s="79" t="s">
        <v>1831</v>
      </c>
      <c r="BF910" s="82" t="s">
        <v>386</v>
      </c>
    </row>
    <row r="911" spans="8:58">
      <c r="H911" s="106"/>
      <c r="I911" s="106"/>
      <c r="J911" s="106"/>
      <c r="K911" s="106"/>
      <c r="L911" s="106"/>
      <c r="M911" s="106"/>
      <c r="N911" s="106"/>
      <c r="O911" s="106"/>
      <c r="P911" s="106"/>
      <c r="Q911" s="106"/>
      <c r="R911" s="106"/>
      <c r="S911" s="106"/>
      <c r="T911" s="106"/>
      <c r="U911" s="106"/>
      <c r="V911" s="106"/>
      <c r="W911" s="106"/>
      <c r="X911" s="106"/>
      <c r="Y911" s="106"/>
      <c r="AZ911" s="124"/>
      <c r="BA911" s="124"/>
      <c r="BE911" s="79" t="s">
        <v>1832</v>
      </c>
      <c r="BF911" s="82" t="s">
        <v>386</v>
      </c>
    </row>
    <row r="912" spans="8:58">
      <c r="H912" s="106"/>
      <c r="I912" s="106"/>
      <c r="J912" s="106"/>
      <c r="K912" s="106"/>
      <c r="L912" s="106"/>
      <c r="M912" s="106"/>
      <c r="N912" s="106"/>
      <c r="O912" s="106"/>
      <c r="P912" s="106"/>
      <c r="Q912" s="106"/>
      <c r="R912" s="106"/>
      <c r="S912" s="106"/>
      <c r="T912" s="106"/>
      <c r="U912" s="106"/>
      <c r="V912" s="106"/>
      <c r="W912" s="106"/>
      <c r="X912" s="106"/>
      <c r="Y912" s="106"/>
      <c r="AZ912" s="124"/>
      <c r="BA912" s="124"/>
      <c r="BE912" s="79" t="s">
        <v>206</v>
      </c>
      <c r="BF912" s="82" t="s">
        <v>880</v>
      </c>
    </row>
    <row r="913" spans="8:58">
      <c r="H913" s="106"/>
      <c r="I913" s="106"/>
      <c r="J913" s="106"/>
      <c r="K913" s="106"/>
      <c r="L913" s="106"/>
      <c r="M913" s="106"/>
      <c r="N913" s="106"/>
      <c r="O913" s="106"/>
      <c r="P913" s="106"/>
      <c r="Q913" s="106"/>
      <c r="R913" s="106"/>
      <c r="S913" s="106"/>
      <c r="T913" s="106"/>
      <c r="U913" s="106"/>
      <c r="V913" s="106"/>
      <c r="W913" s="106"/>
      <c r="X913" s="106"/>
      <c r="Y913" s="106"/>
      <c r="AZ913" s="124"/>
      <c r="BA913" s="124"/>
      <c r="BE913" s="79" t="s">
        <v>206</v>
      </c>
      <c r="BF913" s="82" t="s">
        <v>700</v>
      </c>
    </row>
    <row r="914" spans="8:58">
      <c r="H914" s="106"/>
      <c r="I914" s="106"/>
      <c r="J914" s="106"/>
      <c r="K914" s="106"/>
      <c r="L914" s="106"/>
      <c r="M914" s="106"/>
      <c r="N914" s="106"/>
      <c r="O914" s="106"/>
      <c r="P914" s="106"/>
      <c r="Q914" s="106"/>
      <c r="R914" s="106"/>
      <c r="S914" s="106"/>
      <c r="T914" s="106"/>
      <c r="U914" s="106"/>
      <c r="V914" s="106"/>
      <c r="W914" s="106"/>
      <c r="X914" s="106"/>
      <c r="Y914" s="106"/>
      <c r="AZ914" s="124"/>
      <c r="BA914" s="124"/>
      <c r="BE914" s="79" t="s">
        <v>206</v>
      </c>
      <c r="BF914" s="82" t="s">
        <v>386</v>
      </c>
    </row>
    <row r="915" spans="8:58">
      <c r="H915" s="106"/>
      <c r="I915" s="106"/>
      <c r="J915" s="106"/>
      <c r="K915" s="106"/>
      <c r="L915" s="106"/>
      <c r="M915" s="106"/>
      <c r="N915" s="106"/>
      <c r="O915" s="106"/>
      <c r="P915" s="106"/>
      <c r="Q915" s="106"/>
      <c r="R915" s="106"/>
      <c r="S915" s="106"/>
      <c r="T915" s="106"/>
      <c r="U915" s="106"/>
      <c r="V915" s="106"/>
      <c r="W915" s="106"/>
      <c r="X915" s="106"/>
      <c r="Y915" s="106"/>
      <c r="AZ915" s="124"/>
      <c r="BA915" s="124"/>
      <c r="BE915" s="79" t="s">
        <v>2025</v>
      </c>
      <c r="BF915" s="82" t="e">
        <v>#N/A</v>
      </c>
    </row>
    <row r="916" spans="8:58">
      <c r="H916" s="106"/>
      <c r="I916" s="106"/>
      <c r="J916" s="106"/>
      <c r="K916" s="106"/>
      <c r="L916" s="106"/>
      <c r="M916" s="106"/>
      <c r="N916" s="106"/>
      <c r="O916" s="106"/>
      <c r="P916" s="106"/>
      <c r="Q916" s="106"/>
      <c r="R916" s="106"/>
      <c r="S916" s="106"/>
      <c r="T916" s="106"/>
      <c r="U916" s="106"/>
      <c r="V916" s="106"/>
      <c r="W916" s="106"/>
      <c r="X916" s="106"/>
      <c r="Y916" s="106"/>
      <c r="AZ916" s="124"/>
      <c r="BA916" s="124"/>
      <c r="BE916" s="79" t="s">
        <v>1833</v>
      </c>
      <c r="BF916" s="82" t="s">
        <v>386</v>
      </c>
    </row>
    <row r="917" spans="8:58">
      <c r="H917" s="106"/>
      <c r="I917" s="106"/>
      <c r="J917" s="106"/>
      <c r="K917" s="106"/>
      <c r="L917" s="106"/>
      <c r="M917" s="106"/>
      <c r="N917" s="106"/>
      <c r="O917" s="106"/>
      <c r="P917" s="106"/>
      <c r="Q917" s="106"/>
      <c r="R917" s="106"/>
      <c r="S917" s="106"/>
      <c r="T917" s="106"/>
      <c r="U917" s="106"/>
      <c r="V917" s="106"/>
      <c r="W917" s="106"/>
      <c r="X917" s="106"/>
      <c r="Y917" s="106"/>
      <c r="AZ917" s="124"/>
      <c r="BA917" s="124"/>
      <c r="BE917" s="79" t="s">
        <v>1834</v>
      </c>
      <c r="BF917" s="82" t="s">
        <v>386</v>
      </c>
    </row>
    <row r="918" spans="8:58">
      <c r="H918" s="106"/>
      <c r="I918" s="106"/>
      <c r="J918" s="106"/>
      <c r="K918" s="106"/>
      <c r="L918" s="106"/>
      <c r="M918" s="106"/>
      <c r="N918" s="106"/>
      <c r="O918" s="106"/>
      <c r="P918" s="106"/>
      <c r="Q918" s="106"/>
      <c r="R918" s="106"/>
      <c r="S918" s="106"/>
      <c r="T918" s="106"/>
      <c r="U918" s="106"/>
      <c r="V918" s="106"/>
      <c r="W918" s="106"/>
      <c r="X918" s="106"/>
      <c r="Y918" s="106"/>
      <c r="AZ918" s="124"/>
      <c r="BA918" s="124"/>
      <c r="BE918" s="79" t="s">
        <v>1835</v>
      </c>
      <c r="BF918" s="82" t="s">
        <v>386</v>
      </c>
    </row>
    <row r="919" spans="8:58">
      <c r="H919" s="106"/>
      <c r="I919" s="106"/>
      <c r="J919" s="106"/>
      <c r="K919" s="106"/>
      <c r="L919" s="106"/>
      <c r="M919" s="106"/>
      <c r="N919" s="106"/>
      <c r="O919" s="106"/>
      <c r="P919" s="106"/>
      <c r="Q919" s="106"/>
      <c r="R919" s="106"/>
      <c r="S919" s="106"/>
      <c r="T919" s="106"/>
      <c r="U919" s="106"/>
      <c r="V919" s="106"/>
      <c r="W919" s="106"/>
      <c r="X919" s="106"/>
      <c r="Y919" s="106"/>
      <c r="AZ919" s="124"/>
      <c r="BA919" s="124"/>
      <c r="BE919" s="79" t="s">
        <v>1837</v>
      </c>
      <c r="BF919" s="82" t="s">
        <v>386</v>
      </c>
    </row>
    <row r="920" spans="8:58">
      <c r="H920" s="106"/>
      <c r="I920" s="106"/>
      <c r="J920" s="106"/>
      <c r="K920" s="106"/>
      <c r="L920" s="106"/>
      <c r="M920" s="106"/>
      <c r="N920" s="106"/>
      <c r="O920" s="106"/>
      <c r="P920" s="106"/>
      <c r="Q920" s="106"/>
      <c r="R920" s="106"/>
      <c r="S920" s="106"/>
      <c r="T920" s="106"/>
      <c r="U920" s="106"/>
      <c r="V920" s="106"/>
      <c r="W920" s="106"/>
      <c r="X920" s="106"/>
      <c r="Y920" s="106"/>
      <c r="AZ920" s="124"/>
      <c r="BA920" s="124"/>
      <c r="BE920" s="79" t="s">
        <v>798</v>
      </c>
      <c r="BF920" s="82" t="s">
        <v>386</v>
      </c>
    </row>
    <row r="921" spans="8:58">
      <c r="H921" s="106"/>
      <c r="I921" s="106"/>
      <c r="J921" s="106"/>
      <c r="K921" s="106"/>
      <c r="L921" s="106"/>
      <c r="M921" s="106"/>
      <c r="N921" s="106"/>
      <c r="O921" s="106"/>
      <c r="P921" s="106"/>
      <c r="Q921" s="106"/>
      <c r="R921" s="106"/>
      <c r="S921" s="106"/>
      <c r="T921" s="106"/>
      <c r="U921" s="106"/>
      <c r="V921" s="106"/>
      <c r="W921" s="106"/>
      <c r="X921" s="106"/>
      <c r="Y921" s="106"/>
      <c r="AZ921" s="124"/>
      <c r="BA921" s="124"/>
      <c r="BE921" s="79" t="s">
        <v>1483</v>
      </c>
      <c r="BF921" s="82" t="s">
        <v>386</v>
      </c>
    </row>
    <row r="922" spans="8:58">
      <c r="H922" s="106"/>
      <c r="I922" s="106"/>
      <c r="J922" s="106"/>
      <c r="K922" s="106"/>
      <c r="L922" s="106"/>
      <c r="M922" s="106"/>
      <c r="N922" s="106"/>
      <c r="O922" s="106"/>
      <c r="P922" s="106"/>
      <c r="Q922" s="106"/>
      <c r="R922" s="106"/>
      <c r="S922" s="106"/>
      <c r="T922" s="106"/>
      <c r="U922" s="106"/>
      <c r="V922" s="106"/>
      <c r="W922" s="106"/>
      <c r="X922" s="106"/>
      <c r="Y922" s="106"/>
      <c r="AZ922" s="124"/>
      <c r="BA922" s="124"/>
      <c r="BE922" s="79" t="s">
        <v>881</v>
      </c>
      <c r="BF922" s="82" t="s">
        <v>386</v>
      </c>
    </row>
    <row r="923" spans="8:58">
      <c r="H923" s="106"/>
      <c r="I923" s="106"/>
      <c r="J923" s="106"/>
      <c r="K923" s="106"/>
      <c r="L923" s="106"/>
      <c r="M923" s="106"/>
      <c r="N923" s="106"/>
      <c r="O923" s="106"/>
      <c r="P923" s="106"/>
      <c r="Q923" s="106"/>
      <c r="R923" s="106"/>
      <c r="S923" s="106"/>
      <c r="T923" s="106"/>
      <c r="U923" s="106"/>
      <c r="V923" s="106"/>
      <c r="W923" s="106"/>
      <c r="X923" s="106"/>
      <c r="Y923" s="106"/>
      <c r="AZ923" s="124"/>
      <c r="BA923" s="124"/>
      <c r="BE923" s="79" t="s">
        <v>567</v>
      </c>
      <c r="BF923" s="82" t="s">
        <v>386</v>
      </c>
    </row>
    <row r="924" spans="8:58">
      <c r="H924" s="106"/>
      <c r="I924" s="106"/>
      <c r="J924" s="106"/>
      <c r="K924" s="106"/>
      <c r="L924" s="106"/>
      <c r="M924" s="106"/>
      <c r="N924" s="106"/>
      <c r="O924" s="106"/>
      <c r="P924" s="106"/>
      <c r="Q924" s="106"/>
      <c r="R924" s="106"/>
      <c r="S924" s="106"/>
      <c r="T924" s="106"/>
      <c r="U924" s="106"/>
      <c r="V924" s="106"/>
      <c r="W924" s="106"/>
      <c r="X924" s="106"/>
      <c r="Y924" s="106"/>
      <c r="AZ924" s="124"/>
      <c r="BA924" s="124"/>
      <c r="BE924" s="79" t="s">
        <v>1838</v>
      </c>
      <c r="BF924" s="82" t="s">
        <v>386</v>
      </c>
    </row>
    <row r="925" spans="8:58">
      <c r="H925" s="106"/>
      <c r="I925" s="106"/>
      <c r="J925" s="106"/>
      <c r="K925" s="106"/>
      <c r="L925" s="106"/>
      <c r="M925" s="106"/>
      <c r="N925" s="106"/>
      <c r="O925" s="106"/>
      <c r="P925" s="106"/>
      <c r="Q925" s="106"/>
      <c r="R925" s="106"/>
      <c r="S925" s="106"/>
      <c r="T925" s="106"/>
      <c r="U925" s="106"/>
      <c r="V925" s="106"/>
      <c r="W925" s="106"/>
      <c r="X925" s="106"/>
      <c r="Y925" s="106"/>
      <c r="AZ925" s="124"/>
      <c r="BA925" s="124"/>
      <c r="BE925" s="79" t="s">
        <v>1839</v>
      </c>
      <c r="BF925" s="82" t="s">
        <v>386</v>
      </c>
    </row>
    <row r="926" spans="8:58">
      <c r="H926" s="106"/>
      <c r="I926" s="106"/>
      <c r="J926" s="106"/>
      <c r="K926" s="106"/>
      <c r="L926" s="106"/>
      <c r="M926" s="106"/>
      <c r="N926" s="106"/>
      <c r="O926" s="106"/>
      <c r="P926" s="106"/>
      <c r="Q926" s="106"/>
      <c r="R926" s="106"/>
      <c r="S926" s="106"/>
      <c r="T926" s="106"/>
      <c r="U926" s="106"/>
      <c r="V926" s="106"/>
      <c r="W926" s="106"/>
      <c r="X926" s="106"/>
      <c r="Y926" s="106"/>
      <c r="AZ926" s="124"/>
      <c r="BA926" s="124"/>
      <c r="BE926" s="79" t="s">
        <v>1840</v>
      </c>
      <c r="BF926" s="82" t="s">
        <v>386</v>
      </c>
    </row>
    <row r="927" spans="8:58">
      <c r="H927" s="106"/>
      <c r="I927" s="106"/>
      <c r="J927" s="106"/>
      <c r="K927" s="106"/>
      <c r="L927" s="106"/>
      <c r="M927" s="106"/>
      <c r="N927" s="106"/>
      <c r="O927" s="106"/>
      <c r="P927" s="106"/>
      <c r="Q927" s="106"/>
      <c r="R927" s="106"/>
      <c r="S927" s="106"/>
      <c r="T927" s="106"/>
      <c r="U927" s="106"/>
      <c r="V927" s="106"/>
      <c r="W927" s="106"/>
      <c r="X927" s="106"/>
      <c r="Y927" s="106"/>
      <c r="AZ927" s="124"/>
      <c r="BA927" s="124"/>
      <c r="BE927" s="79" t="s">
        <v>398</v>
      </c>
      <c r="BF927" s="82" t="s">
        <v>386</v>
      </c>
    </row>
    <row r="928" spans="8:58">
      <c r="H928" s="106"/>
      <c r="I928" s="106"/>
      <c r="J928" s="106"/>
      <c r="K928" s="106"/>
      <c r="L928" s="106"/>
      <c r="M928" s="106"/>
      <c r="N928" s="106"/>
      <c r="O928" s="106"/>
      <c r="P928" s="106"/>
      <c r="Q928" s="106"/>
      <c r="R928" s="106"/>
      <c r="S928" s="106"/>
      <c r="T928" s="106"/>
      <c r="U928" s="106"/>
      <c r="V928" s="106"/>
      <c r="W928" s="106"/>
      <c r="X928" s="106"/>
      <c r="Y928" s="106"/>
      <c r="AZ928" s="125"/>
      <c r="BA928" s="125"/>
      <c r="BE928" s="126" t="s">
        <v>428</v>
      </c>
      <c r="BF928" s="82" t="s">
        <v>386</v>
      </c>
    </row>
    <row r="929" spans="8:58">
      <c r="H929" s="106"/>
      <c r="I929" s="106"/>
      <c r="J929" s="106"/>
      <c r="K929" s="106"/>
      <c r="L929" s="106"/>
      <c r="M929" s="106"/>
      <c r="N929" s="106"/>
      <c r="O929" s="106"/>
      <c r="P929" s="106"/>
      <c r="Q929" s="106"/>
      <c r="R929" s="106"/>
      <c r="S929" s="106"/>
      <c r="T929" s="106"/>
      <c r="U929" s="106"/>
      <c r="V929" s="106"/>
      <c r="W929" s="106"/>
      <c r="X929" s="106"/>
      <c r="Y929" s="106"/>
      <c r="AZ929" s="124"/>
      <c r="BA929" s="124"/>
      <c r="BE929" s="79" t="s">
        <v>1272</v>
      </c>
      <c r="BF929" s="82" t="s">
        <v>386</v>
      </c>
    </row>
    <row r="930" spans="8:58">
      <c r="H930" s="106"/>
      <c r="I930" s="106"/>
      <c r="J930" s="106"/>
      <c r="K930" s="106"/>
      <c r="L930" s="106"/>
      <c r="M930" s="106"/>
      <c r="N930" s="106"/>
      <c r="O930" s="106"/>
      <c r="P930" s="106"/>
      <c r="Q930" s="106"/>
      <c r="R930" s="106"/>
      <c r="S930" s="106"/>
      <c r="T930" s="106"/>
      <c r="U930" s="106"/>
      <c r="V930" s="106"/>
      <c r="W930" s="106"/>
      <c r="X930" s="106"/>
      <c r="Y930" s="106"/>
      <c r="AZ930" s="124"/>
      <c r="BA930" s="124"/>
      <c r="BE930" s="79" t="s">
        <v>1091</v>
      </c>
      <c r="BF930" s="82" t="s">
        <v>700</v>
      </c>
    </row>
    <row r="931" spans="8:58">
      <c r="H931" s="106"/>
      <c r="I931" s="106"/>
      <c r="J931" s="106"/>
      <c r="K931" s="106"/>
      <c r="L931" s="106"/>
      <c r="M931" s="106"/>
      <c r="N931" s="106"/>
      <c r="O931" s="106"/>
      <c r="P931" s="106"/>
      <c r="Q931" s="106"/>
      <c r="R931" s="106"/>
      <c r="S931" s="106"/>
      <c r="T931" s="106"/>
      <c r="U931" s="106"/>
      <c r="V931" s="106"/>
      <c r="W931" s="106"/>
      <c r="X931" s="106"/>
      <c r="Y931" s="106"/>
      <c r="AZ931" s="124"/>
      <c r="BA931" s="124"/>
      <c r="BE931" s="79" t="s">
        <v>1100</v>
      </c>
      <c r="BF931" s="82" t="s">
        <v>700</v>
      </c>
    </row>
    <row r="932" spans="8:58">
      <c r="H932" s="106"/>
      <c r="I932" s="106"/>
      <c r="J932" s="106"/>
      <c r="K932" s="106"/>
      <c r="L932" s="106"/>
      <c r="M932" s="106"/>
      <c r="N932" s="106"/>
      <c r="O932" s="106"/>
      <c r="P932" s="106"/>
      <c r="Q932" s="106"/>
      <c r="R932" s="106"/>
      <c r="S932" s="106"/>
      <c r="T932" s="106"/>
      <c r="U932" s="106"/>
      <c r="V932" s="106"/>
      <c r="W932" s="106"/>
      <c r="X932" s="106"/>
      <c r="Y932" s="106"/>
      <c r="AZ932" s="124"/>
      <c r="BA932" s="124"/>
      <c r="BE932" s="79" t="s">
        <v>421</v>
      </c>
      <c r="BF932" s="82" t="s">
        <v>700</v>
      </c>
    </row>
    <row r="933" spans="8:58">
      <c r="H933" s="106"/>
      <c r="I933" s="106"/>
      <c r="J933" s="106"/>
      <c r="K933" s="106"/>
      <c r="L933" s="106"/>
      <c r="M933" s="106"/>
      <c r="N933" s="106"/>
      <c r="O933" s="106"/>
      <c r="P933" s="106"/>
      <c r="Q933" s="106"/>
      <c r="R933" s="106"/>
      <c r="S933" s="106"/>
      <c r="T933" s="106"/>
      <c r="U933" s="106"/>
      <c r="V933" s="106"/>
      <c r="W933" s="106"/>
      <c r="X933" s="106"/>
      <c r="Y933" s="106"/>
      <c r="AZ933" s="124"/>
      <c r="BA933" s="124"/>
      <c r="BE933" s="79" t="s">
        <v>1841</v>
      </c>
      <c r="BF933" s="82" t="s">
        <v>386</v>
      </c>
    </row>
    <row r="934" spans="8:58">
      <c r="H934" s="106"/>
      <c r="I934" s="106"/>
      <c r="J934" s="106"/>
      <c r="K934" s="106"/>
      <c r="L934" s="106"/>
      <c r="M934" s="106"/>
      <c r="N934" s="106"/>
      <c r="O934" s="106"/>
      <c r="P934" s="106"/>
      <c r="Q934" s="106"/>
      <c r="R934" s="106"/>
      <c r="S934" s="106"/>
      <c r="T934" s="106"/>
      <c r="U934" s="106"/>
      <c r="V934" s="106"/>
      <c r="W934" s="106"/>
      <c r="X934" s="106"/>
      <c r="Y934" s="106"/>
      <c r="AZ934" s="124"/>
      <c r="BA934" s="124"/>
      <c r="BE934" s="79" t="s">
        <v>1486</v>
      </c>
      <c r="BF934" s="82" t="s">
        <v>386</v>
      </c>
    </row>
    <row r="935" spans="8:58">
      <c r="H935" s="106"/>
      <c r="I935" s="106"/>
      <c r="J935" s="106"/>
      <c r="K935" s="106"/>
      <c r="L935" s="106"/>
      <c r="M935" s="106"/>
      <c r="N935" s="106"/>
      <c r="O935" s="106"/>
      <c r="P935" s="106"/>
      <c r="Q935" s="106"/>
      <c r="R935" s="106"/>
      <c r="S935" s="106"/>
      <c r="T935" s="106"/>
      <c r="U935" s="106"/>
      <c r="V935" s="106"/>
      <c r="W935" s="106"/>
      <c r="X935" s="106"/>
      <c r="Y935" s="106"/>
      <c r="AZ935" s="124"/>
      <c r="BA935" s="124"/>
      <c r="BE935" s="79" t="s">
        <v>1276</v>
      </c>
      <c r="BF935" s="82" t="s">
        <v>386</v>
      </c>
    </row>
    <row r="936" spans="8:58">
      <c r="H936" s="106"/>
      <c r="I936" s="106"/>
      <c r="J936" s="106"/>
      <c r="K936" s="106"/>
      <c r="L936" s="106"/>
      <c r="M936" s="106"/>
      <c r="N936" s="106"/>
      <c r="O936" s="106"/>
      <c r="P936" s="106"/>
      <c r="Q936" s="106"/>
      <c r="R936" s="106"/>
      <c r="S936" s="106"/>
      <c r="T936" s="106"/>
      <c r="U936" s="106"/>
      <c r="V936" s="106"/>
      <c r="W936" s="106"/>
      <c r="X936" s="106"/>
      <c r="Y936" s="106"/>
      <c r="AZ936" s="124"/>
      <c r="BA936" s="124"/>
      <c r="BE936" s="79" t="s">
        <v>1842</v>
      </c>
      <c r="BF936" s="82" t="s">
        <v>386</v>
      </c>
    </row>
    <row r="937" spans="8:58">
      <c r="H937" s="106"/>
      <c r="I937" s="106"/>
      <c r="J937" s="106"/>
      <c r="K937" s="106"/>
      <c r="L937" s="106"/>
      <c r="M937" s="106"/>
      <c r="N937" s="106"/>
      <c r="O937" s="106"/>
      <c r="P937" s="106"/>
      <c r="Q937" s="106"/>
      <c r="R937" s="106"/>
      <c r="S937" s="106"/>
      <c r="T937" s="106"/>
      <c r="U937" s="106"/>
      <c r="V937" s="106"/>
      <c r="W937" s="106"/>
      <c r="X937" s="106"/>
      <c r="Y937" s="106"/>
      <c r="AZ937" s="124"/>
      <c r="BA937" s="124"/>
      <c r="BE937" s="79" t="s">
        <v>1843</v>
      </c>
      <c r="BF937" s="82" t="s">
        <v>386</v>
      </c>
    </row>
    <row r="938" spans="8:58">
      <c r="H938" s="106"/>
      <c r="I938" s="106"/>
      <c r="J938" s="106"/>
      <c r="K938" s="106"/>
      <c r="L938" s="106"/>
      <c r="M938" s="106"/>
      <c r="N938" s="106"/>
      <c r="O938" s="106"/>
      <c r="P938" s="106"/>
      <c r="Q938" s="106"/>
      <c r="R938" s="106"/>
      <c r="S938" s="106"/>
      <c r="T938" s="106"/>
      <c r="U938" s="106"/>
      <c r="V938" s="106"/>
      <c r="W938" s="106"/>
      <c r="X938" s="106"/>
      <c r="Y938" s="106"/>
      <c r="AZ938" s="124"/>
      <c r="BA938" s="124"/>
      <c r="BE938" s="79" t="s">
        <v>658</v>
      </c>
      <c r="BF938" s="82" t="s">
        <v>386</v>
      </c>
    </row>
    <row r="939" spans="8:58">
      <c r="H939" s="106"/>
      <c r="I939" s="106"/>
      <c r="J939" s="106"/>
      <c r="K939" s="106"/>
      <c r="L939" s="106"/>
      <c r="M939" s="106"/>
      <c r="N939" s="106"/>
      <c r="O939" s="106"/>
      <c r="P939" s="106"/>
      <c r="Q939" s="106"/>
      <c r="R939" s="106"/>
      <c r="S939" s="106"/>
      <c r="T939" s="106"/>
      <c r="U939" s="106"/>
      <c r="V939" s="106"/>
      <c r="W939" s="106"/>
      <c r="X939" s="106"/>
      <c r="Y939" s="106"/>
      <c r="AZ939" s="124"/>
      <c r="BA939" s="124"/>
      <c r="BE939" s="79" t="s">
        <v>1844</v>
      </c>
      <c r="BF939" s="82" t="s">
        <v>386</v>
      </c>
    </row>
    <row r="940" spans="8:58">
      <c r="H940" s="106"/>
      <c r="I940" s="106"/>
      <c r="J940" s="106"/>
      <c r="K940" s="106"/>
      <c r="L940" s="106"/>
      <c r="M940" s="106"/>
      <c r="N940" s="106"/>
      <c r="O940" s="106"/>
      <c r="P940" s="106"/>
      <c r="Q940" s="106"/>
      <c r="R940" s="106"/>
      <c r="S940" s="106"/>
      <c r="T940" s="106"/>
      <c r="U940" s="106"/>
      <c r="V940" s="106"/>
      <c r="W940" s="106"/>
      <c r="X940" s="106"/>
      <c r="Y940" s="106"/>
      <c r="AZ940" s="124"/>
      <c r="BA940" s="124"/>
      <c r="BE940" s="79" t="s">
        <v>1280</v>
      </c>
      <c r="BF940" s="82" t="s">
        <v>386</v>
      </c>
    </row>
    <row r="941" spans="8:58">
      <c r="H941" s="106"/>
      <c r="I941" s="106"/>
      <c r="J941" s="106"/>
      <c r="K941" s="106"/>
      <c r="L941" s="106"/>
      <c r="M941" s="106"/>
      <c r="N941" s="106"/>
      <c r="O941" s="106"/>
      <c r="P941" s="106"/>
      <c r="Q941" s="106"/>
      <c r="R941" s="106"/>
      <c r="S941" s="106"/>
      <c r="T941" s="106"/>
      <c r="U941" s="106"/>
      <c r="V941" s="106"/>
      <c r="W941" s="106"/>
      <c r="X941" s="106"/>
      <c r="Y941" s="106"/>
      <c r="AZ941" s="124"/>
      <c r="BA941" s="124"/>
      <c r="BE941" s="79" t="s">
        <v>1284</v>
      </c>
      <c r="BF941" s="82" t="s">
        <v>386</v>
      </c>
    </row>
    <row r="942" spans="8:58">
      <c r="H942" s="106"/>
      <c r="I942" s="106"/>
      <c r="J942" s="106"/>
      <c r="K942" s="106"/>
      <c r="L942" s="106"/>
      <c r="M942" s="106"/>
      <c r="N942" s="106"/>
      <c r="O942" s="106"/>
      <c r="P942" s="106"/>
      <c r="Q942" s="106"/>
      <c r="R942" s="106"/>
      <c r="S942" s="106"/>
      <c r="T942" s="106"/>
      <c r="U942" s="106"/>
      <c r="V942" s="106"/>
      <c r="W942" s="106"/>
      <c r="X942" s="106"/>
      <c r="Y942" s="106"/>
      <c r="AZ942" s="124"/>
      <c r="BA942" s="124"/>
      <c r="BE942" s="79" t="s">
        <v>1845</v>
      </c>
      <c r="BF942" s="82" t="s">
        <v>386</v>
      </c>
    </row>
    <row r="943" spans="8:58">
      <c r="H943" s="106"/>
      <c r="I943" s="106"/>
      <c r="J943" s="106"/>
      <c r="K943" s="106"/>
      <c r="L943" s="106"/>
      <c r="M943" s="106"/>
      <c r="N943" s="106"/>
      <c r="O943" s="106"/>
      <c r="P943" s="106"/>
      <c r="Q943" s="106"/>
      <c r="R943" s="106"/>
      <c r="S943" s="106"/>
      <c r="T943" s="106"/>
      <c r="U943" s="106"/>
      <c r="V943" s="106"/>
      <c r="W943" s="106"/>
      <c r="X943" s="106"/>
      <c r="Y943" s="106"/>
      <c r="AZ943" s="124"/>
      <c r="BA943" s="124"/>
      <c r="BE943" s="79" t="s">
        <v>1846</v>
      </c>
      <c r="BF943" s="82" t="s">
        <v>386</v>
      </c>
    </row>
    <row r="944" spans="8:58">
      <c r="H944" s="106"/>
      <c r="I944" s="106"/>
      <c r="J944" s="106"/>
      <c r="K944" s="106"/>
      <c r="L944" s="106"/>
      <c r="M944" s="106"/>
      <c r="N944" s="106"/>
      <c r="O944" s="106"/>
      <c r="P944" s="106"/>
      <c r="Q944" s="106"/>
      <c r="R944" s="106"/>
      <c r="S944" s="106"/>
      <c r="T944" s="106"/>
      <c r="U944" s="106"/>
      <c r="V944" s="106"/>
      <c r="W944" s="106"/>
      <c r="X944" s="106"/>
      <c r="Y944" s="106"/>
      <c r="AZ944" s="124"/>
      <c r="BA944" s="124"/>
      <c r="BE944" s="79" t="s">
        <v>1288</v>
      </c>
      <c r="BF944" s="82" t="s">
        <v>386</v>
      </c>
    </row>
    <row r="945" spans="8:58">
      <c r="H945" s="106"/>
      <c r="I945" s="106"/>
      <c r="J945" s="106"/>
      <c r="K945" s="106"/>
      <c r="L945" s="106"/>
      <c r="M945" s="106"/>
      <c r="N945" s="106"/>
      <c r="O945" s="106"/>
      <c r="P945" s="106"/>
      <c r="Q945" s="106"/>
      <c r="R945" s="106"/>
      <c r="S945" s="106"/>
      <c r="T945" s="106"/>
      <c r="U945" s="106"/>
      <c r="V945" s="106"/>
      <c r="W945" s="106"/>
      <c r="X945" s="106"/>
      <c r="Y945" s="106"/>
      <c r="AZ945" s="124"/>
      <c r="BA945" s="124"/>
      <c r="BE945" s="79" t="s">
        <v>1292</v>
      </c>
      <c r="BF945" s="82" t="s">
        <v>386</v>
      </c>
    </row>
    <row r="946" spans="8:58">
      <c r="H946" s="106"/>
      <c r="I946" s="106"/>
      <c r="J946" s="106"/>
      <c r="K946" s="106"/>
      <c r="L946" s="106"/>
      <c r="M946" s="106"/>
      <c r="N946" s="106"/>
      <c r="O946" s="106"/>
      <c r="P946" s="106"/>
      <c r="Q946" s="106"/>
      <c r="R946" s="106"/>
      <c r="S946" s="106"/>
      <c r="T946" s="106"/>
      <c r="U946" s="106"/>
      <c r="V946" s="106"/>
      <c r="W946" s="106"/>
      <c r="X946" s="106"/>
      <c r="Y946" s="106"/>
      <c r="AZ946" s="124"/>
      <c r="BA946" s="124"/>
      <c r="BE946" s="79" t="s">
        <v>1297</v>
      </c>
      <c r="BF946" s="82" t="s">
        <v>386</v>
      </c>
    </row>
    <row r="947" spans="8:58">
      <c r="H947" s="106"/>
      <c r="I947" s="106"/>
      <c r="J947" s="106"/>
      <c r="K947" s="106"/>
      <c r="L947" s="106"/>
      <c r="M947" s="106"/>
      <c r="N947" s="106"/>
      <c r="O947" s="106"/>
      <c r="P947" s="106"/>
      <c r="Q947" s="106"/>
      <c r="R947" s="106"/>
      <c r="S947" s="106"/>
      <c r="T947" s="106"/>
      <c r="U947" s="106"/>
      <c r="V947" s="106"/>
      <c r="W947" s="106"/>
      <c r="X947" s="106"/>
      <c r="Y947" s="106"/>
      <c r="AZ947" s="124"/>
      <c r="BA947" s="124"/>
      <c r="BE947" s="79" t="s">
        <v>1847</v>
      </c>
      <c r="BF947" s="82" t="s">
        <v>386</v>
      </c>
    </row>
    <row r="948" spans="8:58">
      <c r="H948" s="106"/>
      <c r="I948" s="106"/>
      <c r="J948" s="106"/>
      <c r="K948" s="106"/>
      <c r="L948" s="106"/>
      <c r="M948" s="106"/>
      <c r="N948" s="106"/>
      <c r="O948" s="106"/>
      <c r="P948" s="106"/>
      <c r="Q948" s="106"/>
      <c r="R948" s="106"/>
      <c r="S948" s="106"/>
      <c r="T948" s="106"/>
      <c r="U948" s="106"/>
      <c r="V948" s="106"/>
      <c r="W948" s="106"/>
      <c r="X948" s="106"/>
      <c r="Y948" s="106"/>
      <c r="AZ948" s="124"/>
      <c r="BA948" s="124"/>
      <c r="BE948" s="79" t="s">
        <v>1848</v>
      </c>
      <c r="BF948" s="82" t="s">
        <v>386</v>
      </c>
    </row>
    <row r="949" spans="8:58">
      <c r="H949" s="106"/>
      <c r="I949" s="106"/>
      <c r="J949" s="106"/>
      <c r="K949" s="106"/>
      <c r="L949" s="106"/>
      <c r="M949" s="106"/>
      <c r="N949" s="106"/>
      <c r="O949" s="106"/>
      <c r="P949" s="106"/>
      <c r="Q949" s="106"/>
      <c r="R949" s="106"/>
      <c r="S949" s="106"/>
      <c r="T949" s="106"/>
      <c r="U949" s="106"/>
      <c r="V949" s="106"/>
      <c r="W949" s="106"/>
      <c r="X949" s="106"/>
      <c r="Y949" s="106"/>
      <c r="AZ949" s="124"/>
      <c r="BA949" s="124"/>
      <c r="BE949" s="79" t="s">
        <v>1489</v>
      </c>
      <c r="BF949" s="82" t="s">
        <v>386</v>
      </c>
    </row>
    <row r="950" spans="8:58">
      <c r="H950" s="106"/>
      <c r="I950" s="106"/>
      <c r="J950" s="106"/>
      <c r="K950" s="106"/>
      <c r="L950" s="106"/>
      <c r="M950" s="106"/>
      <c r="N950" s="106"/>
      <c r="O950" s="106"/>
      <c r="P950" s="106"/>
      <c r="Q950" s="106"/>
      <c r="R950" s="106"/>
      <c r="S950" s="106"/>
      <c r="T950" s="106"/>
      <c r="U950" s="106"/>
      <c r="V950" s="106"/>
      <c r="W950" s="106"/>
      <c r="X950" s="106"/>
      <c r="Y950" s="106"/>
      <c r="AZ950" s="124"/>
      <c r="BA950" s="124"/>
      <c r="BE950" s="79" t="s">
        <v>704</v>
      </c>
      <c r="BF950" s="82" t="s">
        <v>386</v>
      </c>
    </row>
    <row r="951" spans="8:58">
      <c r="H951" s="106"/>
      <c r="I951" s="106"/>
      <c r="J951" s="106"/>
      <c r="K951" s="106"/>
      <c r="L951" s="106"/>
      <c r="M951" s="106"/>
      <c r="N951" s="106"/>
      <c r="O951" s="106"/>
      <c r="P951" s="106"/>
      <c r="Q951" s="106"/>
      <c r="R951" s="106"/>
      <c r="S951" s="106"/>
      <c r="T951" s="106"/>
      <c r="U951" s="106"/>
      <c r="V951" s="106"/>
      <c r="W951" s="106"/>
      <c r="X951" s="106"/>
      <c r="Y951" s="106"/>
      <c r="AZ951" s="124"/>
      <c r="BA951" s="124"/>
      <c r="BE951" s="79" t="s">
        <v>1073</v>
      </c>
      <c r="BF951" s="82" t="s">
        <v>951</v>
      </c>
    </row>
    <row r="952" spans="8:58">
      <c r="H952" s="106"/>
      <c r="I952" s="106"/>
      <c r="J952" s="106"/>
      <c r="K952" s="106"/>
      <c r="L952" s="106"/>
      <c r="M952" s="106"/>
      <c r="N952" s="106"/>
      <c r="O952" s="106"/>
      <c r="P952" s="106"/>
      <c r="Q952" s="106"/>
      <c r="R952" s="106"/>
      <c r="S952" s="106"/>
      <c r="T952" s="106"/>
      <c r="U952" s="106"/>
      <c r="V952" s="106"/>
      <c r="W952" s="106"/>
      <c r="X952" s="106"/>
      <c r="Y952" s="106"/>
      <c r="AZ952" s="124"/>
      <c r="BA952" s="124"/>
      <c r="BE952" s="79" t="s">
        <v>1442</v>
      </c>
      <c r="BF952" s="82" t="s">
        <v>700</v>
      </c>
    </row>
    <row r="953" spans="8:58">
      <c r="H953" s="106"/>
      <c r="I953" s="106"/>
      <c r="J953" s="106"/>
      <c r="K953" s="106"/>
      <c r="L953" s="106"/>
      <c r="M953" s="106"/>
      <c r="N953" s="106"/>
      <c r="O953" s="106"/>
      <c r="P953" s="106"/>
      <c r="Q953" s="106"/>
      <c r="R953" s="106"/>
      <c r="S953" s="106"/>
      <c r="T953" s="106"/>
      <c r="U953" s="106"/>
      <c r="V953" s="106"/>
      <c r="W953" s="106"/>
      <c r="X953" s="106"/>
      <c r="Y953" s="106"/>
      <c r="AZ953" s="124"/>
      <c r="BA953" s="124"/>
      <c r="BE953" s="79" t="s">
        <v>1301</v>
      </c>
      <c r="BF953" s="82" t="s">
        <v>386</v>
      </c>
    </row>
    <row r="954" spans="8:58">
      <c r="H954" s="106"/>
      <c r="I954" s="106"/>
      <c r="J954" s="106"/>
      <c r="K954" s="106"/>
      <c r="L954" s="106"/>
      <c r="M954" s="106"/>
      <c r="N954" s="106"/>
      <c r="O954" s="106"/>
      <c r="P954" s="106"/>
      <c r="Q954" s="106"/>
      <c r="R954" s="106"/>
      <c r="S954" s="106"/>
      <c r="T954" s="106"/>
      <c r="U954" s="106"/>
      <c r="V954" s="106"/>
      <c r="W954" s="106"/>
      <c r="X954" s="106"/>
      <c r="Y954" s="106"/>
      <c r="AZ954" s="124"/>
      <c r="BA954" s="124"/>
      <c r="BE954" s="79" t="s">
        <v>669</v>
      </c>
      <c r="BF954" s="82" t="s">
        <v>386</v>
      </c>
    </row>
    <row r="955" spans="8:58">
      <c r="H955" s="106"/>
      <c r="I955" s="106"/>
      <c r="J955" s="106"/>
      <c r="K955" s="106"/>
      <c r="L955" s="106"/>
      <c r="M955" s="106"/>
      <c r="N955" s="106"/>
      <c r="O955" s="106"/>
      <c r="P955" s="106"/>
      <c r="Q955" s="106"/>
      <c r="R955" s="106"/>
      <c r="S955" s="106"/>
      <c r="T955" s="106"/>
      <c r="U955" s="106"/>
      <c r="V955" s="106"/>
      <c r="W955" s="106"/>
      <c r="X955" s="106"/>
      <c r="Y955" s="106"/>
      <c r="AZ955" s="124"/>
      <c r="BA955" s="124"/>
      <c r="BE955" s="79" t="s">
        <v>587</v>
      </c>
      <c r="BF955" s="82" t="s">
        <v>386</v>
      </c>
    </row>
    <row r="956" spans="8:58">
      <c r="H956" s="106"/>
      <c r="I956" s="106"/>
      <c r="J956" s="106"/>
      <c r="K956" s="106"/>
      <c r="L956" s="106"/>
      <c r="M956" s="106"/>
      <c r="N956" s="106"/>
      <c r="O956" s="106"/>
      <c r="P956" s="106"/>
      <c r="Q956" s="106"/>
      <c r="R956" s="106"/>
      <c r="S956" s="106"/>
      <c r="T956" s="106"/>
      <c r="U956" s="106"/>
      <c r="V956" s="106"/>
      <c r="W956" s="106"/>
      <c r="X956" s="106"/>
      <c r="Y956" s="106"/>
      <c r="AZ956" s="124"/>
      <c r="BA956" s="124"/>
      <c r="BE956" s="79" t="s">
        <v>1492</v>
      </c>
      <c r="BF956" s="82" t="s">
        <v>386</v>
      </c>
    </row>
    <row r="957" spans="8:58">
      <c r="H957" s="106"/>
      <c r="I957" s="106"/>
      <c r="J957" s="106"/>
      <c r="K957" s="106"/>
      <c r="L957" s="106"/>
      <c r="M957" s="106"/>
      <c r="N957" s="106"/>
      <c r="O957" s="106"/>
      <c r="P957" s="106"/>
      <c r="Q957" s="106"/>
      <c r="R957" s="106"/>
      <c r="S957" s="106"/>
      <c r="T957" s="106"/>
      <c r="U957" s="106"/>
      <c r="V957" s="106"/>
      <c r="W957" s="106"/>
      <c r="X957" s="106"/>
      <c r="Y957" s="106"/>
      <c r="AZ957" s="124"/>
      <c r="BA957" s="124"/>
      <c r="BE957" s="79" t="s">
        <v>1495</v>
      </c>
      <c r="BF957" s="82" t="s">
        <v>386</v>
      </c>
    </row>
    <row r="958" spans="8:58">
      <c r="H958" s="106"/>
      <c r="I958" s="106"/>
      <c r="J958" s="106"/>
      <c r="K958" s="106"/>
      <c r="L958" s="106"/>
      <c r="M958" s="106"/>
      <c r="N958" s="106"/>
      <c r="O958" s="106"/>
      <c r="P958" s="106"/>
      <c r="Q958" s="106"/>
      <c r="R958" s="106"/>
      <c r="S958" s="106"/>
      <c r="T958" s="106"/>
      <c r="U958" s="106"/>
      <c r="V958" s="106"/>
      <c r="W958" s="106"/>
      <c r="X958" s="106"/>
      <c r="Y958" s="106"/>
      <c r="AZ958" s="124"/>
      <c r="BA958" s="124"/>
      <c r="BE958" s="79" t="s">
        <v>665</v>
      </c>
      <c r="BF958" s="82" t="s">
        <v>274</v>
      </c>
    </row>
    <row r="959" spans="8:58">
      <c r="H959" s="106"/>
      <c r="I959" s="106"/>
      <c r="J959" s="106"/>
      <c r="K959" s="106"/>
      <c r="L959" s="106"/>
      <c r="M959" s="106"/>
      <c r="N959" s="106"/>
      <c r="O959" s="106"/>
      <c r="P959" s="106"/>
      <c r="Q959" s="106"/>
      <c r="R959" s="106"/>
      <c r="S959" s="106"/>
      <c r="T959" s="106"/>
      <c r="U959" s="106"/>
      <c r="V959" s="106"/>
      <c r="W959" s="106"/>
      <c r="X959" s="106"/>
      <c r="Y959" s="106"/>
      <c r="AZ959" s="124"/>
      <c r="BA959" s="124"/>
      <c r="BE959" s="79" t="s">
        <v>461</v>
      </c>
      <c r="BF959" s="82" t="s">
        <v>386</v>
      </c>
    </row>
    <row r="960" spans="8:58">
      <c r="H960" s="106"/>
      <c r="I960" s="106"/>
      <c r="J960" s="106"/>
      <c r="K960" s="106"/>
      <c r="L960" s="106"/>
      <c r="M960" s="106"/>
      <c r="N960" s="106"/>
      <c r="O960" s="106"/>
      <c r="P960" s="106"/>
      <c r="Q960" s="106"/>
      <c r="R960" s="106"/>
      <c r="S960" s="106"/>
      <c r="T960" s="106"/>
      <c r="U960" s="106"/>
      <c r="V960" s="106"/>
      <c r="W960" s="106"/>
      <c r="X960" s="106"/>
      <c r="Y960" s="106"/>
      <c r="AZ960" s="124"/>
      <c r="BA960" s="124"/>
      <c r="BE960" s="79" t="s">
        <v>571</v>
      </c>
      <c r="BF960" s="82" t="s">
        <v>386</v>
      </c>
    </row>
    <row r="961" spans="8:58">
      <c r="H961" s="106"/>
      <c r="I961" s="106"/>
      <c r="J961" s="106"/>
      <c r="K961" s="106"/>
      <c r="L961" s="106"/>
      <c r="M961" s="106"/>
      <c r="N961" s="106"/>
      <c r="O961" s="106"/>
      <c r="P961" s="106"/>
      <c r="Q961" s="106"/>
      <c r="R961" s="106"/>
      <c r="S961" s="106"/>
      <c r="T961" s="106"/>
      <c r="U961" s="106"/>
      <c r="V961" s="106"/>
      <c r="W961" s="106"/>
      <c r="X961" s="106"/>
      <c r="Y961" s="106"/>
      <c r="AZ961" s="124"/>
      <c r="BA961" s="124"/>
      <c r="BE961" s="79" t="s">
        <v>616</v>
      </c>
      <c r="BF961" s="82" t="s">
        <v>700</v>
      </c>
    </row>
    <row r="962" spans="8:58">
      <c r="H962" s="106"/>
      <c r="I962" s="106"/>
      <c r="J962" s="106"/>
      <c r="K962" s="106"/>
      <c r="L962" s="106"/>
      <c r="M962" s="106"/>
      <c r="N962" s="106"/>
      <c r="O962" s="106"/>
      <c r="P962" s="106"/>
      <c r="Q962" s="106"/>
      <c r="R962" s="106"/>
      <c r="S962" s="106"/>
      <c r="T962" s="106"/>
      <c r="U962" s="106"/>
      <c r="V962" s="106"/>
      <c r="W962" s="106"/>
      <c r="X962" s="106"/>
      <c r="Y962" s="106"/>
      <c r="AZ962" s="124"/>
      <c r="BA962" s="124"/>
      <c r="BE962" s="79" t="s">
        <v>1446</v>
      </c>
      <c r="BF962" s="82" t="s">
        <v>700</v>
      </c>
    </row>
    <row r="963" spans="8:58">
      <c r="H963" s="106"/>
      <c r="I963" s="106"/>
      <c r="J963" s="106"/>
      <c r="K963" s="106"/>
      <c r="L963" s="106"/>
      <c r="M963" s="106"/>
      <c r="N963" s="106"/>
      <c r="O963" s="106"/>
      <c r="P963" s="106"/>
      <c r="Q963" s="106"/>
      <c r="R963" s="106"/>
      <c r="S963" s="106"/>
      <c r="T963" s="106"/>
      <c r="U963" s="106"/>
      <c r="V963" s="106"/>
      <c r="W963" s="106"/>
      <c r="X963" s="106"/>
      <c r="Y963" s="106"/>
      <c r="AZ963" s="129"/>
      <c r="BA963" s="129"/>
      <c r="BE963" s="130" t="s">
        <v>629</v>
      </c>
      <c r="BF963" s="82" t="s">
        <v>700</v>
      </c>
    </row>
    <row r="964" spans="8:58">
      <c r="H964" s="106"/>
      <c r="I964" s="106"/>
      <c r="J964" s="106"/>
      <c r="K964" s="106"/>
      <c r="L964" s="106"/>
      <c r="M964" s="106"/>
      <c r="N964" s="106"/>
      <c r="O964" s="106"/>
      <c r="P964" s="106"/>
      <c r="Q964" s="106"/>
      <c r="R964" s="106"/>
      <c r="S964" s="106"/>
      <c r="T964" s="106"/>
      <c r="U964" s="106"/>
      <c r="V964" s="106"/>
      <c r="W964" s="106"/>
      <c r="X964" s="106"/>
      <c r="Y964" s="106"/>
      <c r="AZ964" s="124"/>
      <c r="BA964" s="124"/>
      <c r="BE964" s="79" t="s">
        <v>1305</v>
      </c>
      <c r="BF964" s="82" t="s">
        <v>386</v>
      </c>
    </row>
    <row r="965" spans="8:58">
      <c r="H965" s="106"/>
      <c r="I965" s="106"/>
      <c r="J965" s="106"/>
      <c r="K965" s="106"/>
      <c r="L965" s="106"/>
      <c r="M965" s="106"/>
      <c r="N965" s="106"/>
      <c r="O965" s="106"/>
      <c r="P965" s="106"/>
      <c r="Q965" s="106"/>
      <c r="R965" s="106"/>
      <c r="S965" s="106"/>
      <c r="T965" s="106"/>
      <c r="U965" s="106"/>
      <c r="V965" s="106"/>
      <c r="W965" s="106"/>
      <c r="X965" s="106"/>
      <c r="Y965" s="106"/>
      <c r="AZ965" s="124"/>
      <c r="BA965" s="124"/>
      <c r="BE965" s="79" t="s">
        <v>850</v>
      </c>
      <c r="BF965" s="82" t="s">
        <v>274</v>
      </c>
    </row>
    <row r="966" spans="8:58">
      <c r="H966" s="106"/>
      <c r="I966" s="106"/>
      <c r="J966" s="106"/>
      <c r="K966" s="106"/>
      <c r="L966" s="106"/>
      <c r="M966" s="106"/>
      <c r="N966" s="106"/>
      <c r="O966" s="106"/>
      <c r="P966" s="106"/>
      <c r="Q966" s="106"/>
      <c r="R966" s="106"/>
      <c r="S966" s="106"/>
      <c r="T966" s="106"/>
      <c r="U966" s="106"/>
      <c r="V966" s="106"/>
      <c r="W966" s="106"/>
      <c r="X966" s="106"/>
      <c r="Y966" s="106"/>
      <c r="AZ966" s="124"/>
      <c r="BA966" s="124"/>
      <c r="BE966" s="79" t="s">
        <v>854</v>
      </c>
      <c r="BF966" s="82" t="s">
        <v>274</v>
      </c>
    </row>
    <row r="967" spans="8:58">
      <c r="H967" s="106"/>
      <c r="I967" s="106"/>
      <c r="J967" s="106"/>
      <c r="K967" s="106"/>
      <c r="L967" s="106"/>
      <c r="M967" s="106"/>
      <c r="N967" s="106"/>
      <c r="O967" s="106"/>
      <c r="P967" s="106"/>
      <c r="Q967" s="106"/>
      <c r="R967" s="106"/>
      <c r="S967" s="106"/>
      <c r="T967" s="106"/>
      <c r="U967" s="106"/>
      <c r="V967" s="106"/>
      <c r="W967" s="106"/>
      <c r="X967" s="106"/>
      <c r="Y967" s="106"/>
      <c r="AZ967" s="124"/>
      <c r="BA967" s="124"/>
      <c r="BE967" s="79" t="s">
        <v>859</v>
      </c>
      <c r="BF967" s="82" t="s">
        <v>274</v>
      </c>
    </row>
    <row r="968" spans="8:58">
      <c r="H968" s="106"/>
      <c r="I968" s="106"/>
      <c r="J968" s="106"/>
      <c r="K968" s="106"/>
      <c r="L968" s="106"/>
      <c r="M968" s="106"/>
      <c r="N968" s="106"/>
      <c r="O968" s="106"/>
      <c r="P968" s="106"/>
      <c r="Q968" s="106"/>
      <c r="R968" s="106"/>
      <c r="S968" s="106"/>
      <c r="T968" s="106"/>
      <c r="U968" s="106"/>
      <c r="V968" s="106"/>
      <c r="W968" s="106"/>
      <c r="X968" s="106"/>
      <c r="Y968" s="106"/>
      <c r="AZ968" s="124"/>
      <c r="BA968" s="124"/>
      <c r="BE968" s="79" t="s">
        <v>864</v>
      </c>
      <c r="BF968" s="82" t="s">
        <v>274</v>
      </c>
    </row>
    <row r="969" spans="8:58">
      <c r="H969" s="106"/>
      <c r="I969" s="106"/>
      <c r="J969" s="106"/>
      <c r="K969" s="106"/>
      <c r="L969" s="106"/>
      <c r="M969" s="106"/>
      <c r="N969" s="106"/>
      <c r="O969" s="106"/>
      <c r="P969" s="106"/>
      <c r="Q969" s="106"/>
      <c r="R969" s="106"/>
      <c r="S969" s="106"/>
      <c r="T969" s="106"/>
      <c r="U969" s="106"/>
      <c r="V969" s="106"/>
      <c r="W969" s="106"/>
      <c r="X969" s="106"/>
      <c r="Y969" s="106"/>
      <c r="AZ969" s="124"/>
      <c r="BA969" s="124"/>
      <c r="BE969" s="79" t="s">
        <v>603</v>
      </c>
      <c r="BF969" s="82" t="s">
        <v>386</v>
      </c>
    </row>
    <row r="970" spans="8:58">
      <c r="H970" s="106"/>
      <c r="I970" s="106"/>
      <c r="J970" s="106"/>
      <c r="K970" s="106"/>
      <c r="L970" s="106"/>
      <c r="M970" s="106"/>
      <c r="N970" s="106"/>
      <c r="O970" s="106"/>
      <c r="P970" s="106"/>
      <c r="Q970" s="106"/>
      <c r="R970" s="106"/>
      <c r="S970" s="106"/>
      <c r="T970" s="106"/>
      <c r="U970" s="106"/>
      <c r="V970" s="106"/>
      <c r="W970" s="106"/>
      <c r="X970" s="106"/>
      <c r="Y970" s="106"/>
      <c r="AZ970" s="124"/>
      <c r="BA970" s="124"/>
      <c r="BE970" s="79" t="s">
        <v>1849</v>
      </c>
      <c r="BF970" s="82" t="s">
        <v>386</v>
      </c>
    </row>
    <row r="971" spans="8:58">
      <c r="H971" s="106"/>
      <c r="I971" s="106"/>
      <c r="J971" s="106"/>
      <c r="K971" s="106"/>
      <c r="L971" s="106"/>
      <c r="M971" s="106"/>
      <c r="N971" s="106"/>
      <c r="O971" s="106"/>
      <c r="P971" s="106"/>
      <c r="Q971" s="106"/>
      <c r="R971" s="106"/>
      <c r="S971" s="106"/>
      <c r="T971" s="106"/>
      <c r="U971" s="106"/>
      <c r="V971" s="106"/>
      <c r="W971" s="106"/>
      <c r="X971" s="106"/>
      <c r="Y971" s="106"/>
      <c r="AZ971" s="124"/>
      <c r="BA971" s="124"/>
      <c r="BE971" s="79" t="s">
        <v>1850</v>
      </c>
      <c r="BF971" s="82" t="s">
        <v>386</v>
      </c>
    </row>
    <row r="972" spans="8:58">
      <c r="H972" s="106"/>
      <c r="I972" s="106"/>
      <c r="J972" s="106"/>
      <c r="K972" s="106"/>
      <c r="L972" s="106"/>
      <c r="M972" s="106"/>
      <c r="N972" s="106"/>
      <c r="O972" s="106"/>
      <c r="P972" s="106"/>
      <c r="Q972" s="106"/>
      <c r="R972" s="106"/>
      <c r="S972" s="106"/>
      <c r="T972" s="106"/>
      <c r="U972" s="106"/>
      <c r="V972" s="106"/>
      <c r="W972" s="106"/>
      <c r="X972" s="106"/>
      <c r="Y972" s="106"/>
      <c r="AZ972" s="124"/>
      <c r="BA972" s="124"/>
      <c r="BE972" s="79" t="s">
        <v>1310</v>
      </c>
      <c r="BF972" s="82" t="s">
        <v>386</v>
      </c>
    </row>
    <row r="973" spans="8:58">
      <c r="H973" s="106"/>
      <c r="I973" s="106"/>
      <c r="J973" s="106"/>
      <c r="K973" s="106"/>
      <c r="L973" s="106"/>
      <c r="M973" s="106"/>
      <c r="N973" s="106"/>
      <c r="O973" s="106"/>
      <c r="P973" s="106"/>
      <c r="Q973" s="106"/>
      <c r="R973" s="106"/>
      <c r="S973" s="106"/>
      <c r="T973" s="106"/>
      <c r="U973" s="106"/>
      <c r="V973" s="106"/>
      <c r="W973" s="106"/>
      <c r="X973" s="106"/>
      <c r="Y973" s="106"/>
      <c r="AZ973" s="124"/>
      <c r="BA973" s="124"/>
      <c r="BE973" s="79" t="s">
        <v>1081</v>
      </c>
      <c r="BF973" s="82" t="s">
        <v>951</v>
      </c>
    </row>
    <row r="974" spans="8:58">
      <c r="H974" s="106"/>
      <c r="I974" s="106"/>
      <c r="J974" s="106"/>
      <c r="K974" s="106"/>
      <c r="L974" s="106"/>
      <c r="M974" s="106"/>
      <c r="N974" s="106"/>
      <c r="O974" s="106"/>
      <c r="P974" s="106"/>
      <c r="Q974" s="106"/>
      <c r="R974" s="106"/>
      <c r="S974" s="106"/>
      <c r="T974" s="106"/>
      <c r="U974" s="106"/>
      <c r="V974" s="106"/>
      <c r="W974" s="106"/>
      <c r="X974" s="106"/>
      <c r="Y974" s="106"/>
      <c r="AZ974" s="124"/>
      <c r="BA974" s="124"/>
      <c r="BE974" s="79" t="s">
        <v>1498</v>
      </c>
      <c r="BF974" s="82" t="s">
        <v>386</v>
      </c>
    </row>
    <row r="975" spans="8:58">
      <c r="H975" s="106"/>
      <c r="I975" s="106"/>
      <c r="J975" s="106"/>
      <c r="K975" s="106"/>
      <c r="L975" s="106"/>
      <c r="M975" s="106"/>
      <c r="N975" s="106"/>
      <c r="O975" s="106"/>
      <c r="P975" s="106"/>
      <c r="Q975" s="106"/>
      <c r="R975" s="106"/>
      <c r="S975" s="106"/>
      <c r="T975" s="106"/>
      <c r="U975" s="106"/>
      <c r="V975" s="106"/>
      <c r="W975" s="106"/>
      <c r="X975" s="106"/>
      <c r="Y975" s="106"/>
      <c r="AZ975" s="124"/>
      <c r="BA975" s="124"/>
      <c r="BE975" s="79" t="s">
        <v>714</v>
      </c>
      <c r="BF975" s="82" t="s">
        <v>386</v>
      </c>
    </row>
    <row r="976" spans="8:58">
      <c r="H976" s="106"/>
      <c r="I976" s="106"/>
      <c r="J976" s="106"/>
      <c r="K976" s="106"/>
      <c r="L976" s="106"/>
      <c r="M976" s="106"/>
      <c r="N976" s="106"/>
      <c r="O976" s="106"/>
      <c r="P976" s="106"/>
      <c r="Q976" s="106"/>
      <c r="R976" s="106"/>
      <c r="S976" s="106"/>
      <c r="T976" s="106"/>
      <c r="U976" s="106"/>
      <c r="V976" s="106"/>
      <c r="W976" s="106"/>
      <c r="X976" s="106"/>
      <c r="Y976" s="106"/>
      <c r="AZ976" s="124"/>
      <c r="BA976" s="124"/>
      <c r="BE976" s="79" t="s">
        <v>1851</v>
      </c>
      <c r="BF976" s="82" t="s">
        <v>386</v>
      </c>
    </row>
    <row r="977" spans="8:58">
      <c r="H977" s="106"/>
      <c r="I977" s="106"/>
      <c r="J977" s="106"/>
      <c r="K977" s="106"/>
      <c r="L977" s="106"/>
      <c r="M977" s="106"/>
      <c r="N977" s="106"/>
      <c r="O977" s="106"/>
      <c r="P977" s="106"/>
      <c r="Q977" s="106"/>
      <c r="R977" s="106"/>
      <c r="S977" s="106"/>
      <c r="T977" s="106"/>
      <c r="U977" s="106"/>
      <c r="V977" s="106"/>
      <c r="W977" s="106"/>
      <c r="X977" s="106"/>
      <c r="Y977" s="106"/>
      <c r="AZ977" s="124"/>
      <c r="BA977" s="124"/>
      <c r="BE977" s="79" t="s">
        <v>1852</v>
      </c>
      <c r="BF977" s="82" t="s">
        <v>386</v>
      </c>
    </row>
    <row r="978" spans="8:58">
      <c r="H978" s="106"/>
      <c r="I978" s="106"/>
      <c r="J978" s="106"/>
      <c r="K978" s="106"/>
      <c r="L978" s="106"/>
      <c r="M978" s="106"/>
      <c r="N978" s="106"/>
      <c r="O978" s="106"/>
      <c r="P978" s="106"/>
      <c r="Q978" s="106"/>
      <c r="R978" s="106"/>
      <c r="S978" s="106"/>
      <c r="T978" s="106"/>
      <c r="U978" s="106"/>
      <c r="V978" s="106"/>
      <c r="W978" s="106"/>
      <c r="X978" s="106"/>
      <c r="Y978" s="106"/>
      <c r="AZ978" s="124"/>
      <c r="BA978" s="124"/>
      <c r="BE978" s="79" t="s">
        <v>1449</v>
      </c>
      <c r="BF978" s="82" t="s">
        <v>700</v>
      </c>
    </row>
    <row r="979" spans="8:58">
      <c r="H979" s="106"/>
      <c r="I979" s="106"/>
      <c r="J979" s="106"/>
      <c r="K979" s="106"/>
      <c r="L979" s="106"/>
      <c r="M979" s="106"/>
      <c r="N979" s="106"/>
      <c r="O979" s="106"/>
      <c r="P979" s="106"/>
      <c r="Q979" s="106"/>
      <c r="R979" s="106"/>
      <c r="S979" s="106"/>
      <c r="T979" s="106"/>
      <c r="U979" s="106"/>
      <c r="V979" s="106"/>
      <c r="W979" s="106"/>
      <c r="X979" s="106"/>
      <c r="Y979" s="106"/>
      <c r="AZ979" s="129"/>
      <c r="BA979" s="129"/>
      <c r="BE979" s="130" t="s">
        <v>640</v>
      </c>
      <c r="BF979" s="82" t="s">
        <v>700</v>
      </c>
    </row>
    <row r="980" spans="8:58">
      <c r="H980" s="106"/>
      <c r="I980" s="106"/>
      <c r="J980" s="106"/>
      <c r="K980" s="106"/>
      <c r="L980" s="106"/>
      <c r="M980" s="106"/>
      <c r="N980" s="106"/>
      <c r="O980" s="106"/>
      <c r="P980" s="106"/>
      <c r="Q980" s="106"/>
      <c r="R980" s="106"/>
      <c r="S980" s="106"/>
      <c r="T980" s="106"/>
      <c r="U980" s="106"/>
      <c r="V980" s="106"/>
      <c r="W980" s="106"/>
      <c r="X980" s="106"/>
      <c r="Y980" s="106"/>
      <c r="AZ980" s="124"/>
      <c r="BA980" s="124"/>
      <c r="BE980" s="79" t="s">
        <v>1452</v>
      </c>
      <c r="BF980" s="82" t="s">
        <v>700</v>
      </c>
    </row>
    <row r="981" spans="8:58">
      <c r="H981" s="106"/>
      <c r="I981" s="106"/>
      <c r="J981" s="106"/>
      <c r="K981" s="106"/>
      <c r="L981" s="106"/>
      <c r="M981" s="106"/>
      <c r="N981" s="106"/>
      <c r="O981" s="106"/>
      <c r="P981" s="106"/>
      <c r="Q981" s="106"/>
      <c r="R981" s="106"/>
      <c r="S981" s="106"/>
      <c r="T981" s="106"/>
      <c r="U981" s="106"/>
      <c r="V981" s="106"/>
      <c r="W981" s="106"/>
      <c r="X981" s="106"/>
      <c r="Y981" s="106"/>
      <c r="AZ981" s="124"/>
      <c r="BA981" s="124"/>
      <c r="BE981" s="79" t="s">
        <v>723</v>
      </c>
      <c r="BF981" s="82" t="s">
        <v>386</v>
      </c>
    </row>
    <row r="982" spans="8:58">
      <c r="H982" s="106"/>
      <c r="I982" s="106"/>
      <c r="J982" s="106"/>
      <c r="K982" s="106"/>
      <c r="L982" s="106"/>
      <c r="M982" s="106"/>
      <c r="N982" s="106"/>
      <c r="O982" s="106"/>
      <c r="P982" s="106"/>
      <c r="Q982" s="106"/>
      <c r="R982" s="106"/>
      <c r="S982" s="106"/>
      <c r="T982" s="106"/>
      <c r="U982" s="106"/>
      <c r="V982" s="106"/>
      <c r="W982" s="106"/>
      <c r="X982" s="106"/>
      <c r="Y982" s="106"/>
      <c r="AZ982" s="124"/>
      <c r="BA982" s="124"/>
      <c r="BE982" s="79" t="s">
        <v>801</v>
      </c>
      <c r="BF982" s="82" t="s">
        <v>386</v>
      </c>
    </row>
    <row r="983" spans="8:58">
      <c r="H983" s="106"/>
      <c r="I983" s="106"/>
      <c r="J983" s="106"/>
      <c r="K983" s="106"/>
      <c r="L983" s="106"/>
      <c r="M983" s="106"/>
      <c r="N983" s="106"/>
      <c r="O983" s="106"/>
      <c r="P983" s="106"/>
      <c r="Q983" s="106"/>
      <c r="R983" s="106"/>
      <c r="S983" s="106"/>
      <c r="T983" s="106"/>
      <c r="U983" s="106"/>
      <c r="V983" s="106"/>
      <c r="W983" s="106"/>
      <c r="X983" s="106"/>
      <c r="Y983" s="106"/>
      <c r="AZ983" s="124"/>
      <c r="BA983" s="124"/>
      <c r="BE983" s="79" t="s">
        <v>1853</v>
      </c>
      <c r="BF983" s="82" t="s">
        <v>386</v>
      </c>
    </row>
    <row r="984" spans="8:58">
      <c r="H984" s="106"/>
      <c r="I984" s="106"/>
      <c r="J984" s="106"/>
      <c r="K984" s="106"/>
      <c r="L984" s="106"/>
      <c r="M984" s="106"/>
      <c r="N984" s="106"/>
      <c r="O984" s="106"/>
      <c r="P984" s="106"/>
      <c r="Q984" s="106"/>
      <c r="R984" s="106"/>
      <c r="S984" s="106"/>
      <c r="T984" s="106"/>
      <c r="U984" s="106"/>
      <c r="V984" s="106"/>
      <c r="W984" s="106"/>
      <c r="X984" s="106"/>
      <c r="Y984" s="106"/>
      <c r="AZ984" s="124"/>
      <c r="BA984" s="124"/>
      <c r="BE984" s="79" t="s">
        <v>1854</v>
      </c>
      <c r="BF984" s="82" t="s">
        <v>386</v>
      </c>
    </row>
    <row r="985" spans="8:58">
      <c r="H985" s="106"/>
      <c r="I985" s="106"/>
      <c r="J985" s="106"/>
      <c r="K985" s="106"/>
      <c r="L985" s="106"/>
      <c r="M985" s="106"/>
      <c r="N985" s="106"/>
      <c r="O985" s="106"/>
      <c r="P985" s="106"/>
      <c r="Q985" s="106"/>
      <c r="R985" s="106"/>
      <c r="S985" s="106"/>
      <c r="T985" s="106"/>
      <c r="U985" s="106"/>
      <c r="V985" s="106"/>
      <c r="W985" s="106"/>
      <c r="X985" s="106"/>
      <c r="Y985" s="106"/>
      <c r="AZ985" s="124"/>
      <c r="BA985" s="124"/>
      <c r="BE985" s="79" t="s">
        <v>1855</v>
      </c>
      <c r="BF985" s="82" t="s">
        <v>386</v>
      </c>
    </row>
    <row r="986" spans="8:58">
      <c r="H986" s="106"/>
      <c r="I986" s="106"/>
      <c r="J986" s="106"/>
      <c r="K986" s="106"/>
      <c r="L986" s="106"/>
      <c r="M986" s="106"/>
      <c r="N986" s="106"/>
      <c r="O986" s="106"/>
      <c r="P986" s="106"/>
      <c r="Q986" s="106"/>
      <c r="R986" s="106"/>
      <c r="S986" s="106"/>
      <c r="T986" s="106"/>
      <c r="U986" s="106"/>
      <c r="V986" s="106"/>
      <c r="W986" s="106"/>
      <c r="X986" s="106"/>
      <c r="Y986" s="106"/>
      <c r="AZ986" s="124"/>
      <c r="BA986" s="124"/>
      <c r="BE986" s="79" t="s">
        <v>1856</v>
      </c>
      <c r="BF986" s="82" t="s">
        <v>386</v>
      </c>
    </row>
    <row r="987" spans="8:58">
      <c r="H987" s="106"/>
      <c r="I987" s="106"/>
      <c r="J987" s="106"/>
      <c r="K987" s="106"/>
      <c r="L987" s="106"/>
      <c r="M987" s="106"/>
      <c r="N987" s="106"/>
      <c r="O987" s="106"/>
      <c r="P987" s="106"/>
      <c r="Q987" s="106"/>
      <c r="R987" s="106"/>
      <c r="S987" s="106"/>
      <c r="T987" s="106"/>
      <c r="U987" s="106"/>
      <c r="V987" s="106"/>
      <c r="W987" s="106"/>
      <c r="X987" s="106"/>
      <c r="Y987" s="106"/>
      <c r="AZ987" s="124"/>
      <c r="BA987" s="124"/>
      <c r="BE987" s="79" t="s">
        <v>1857</v>
      </c>
      <c r="BF987" s="82" t="s">
        <v>386</v>
      </c>
    </row>
    <row r="988" spans="8:58">
      <c r="H988" s="106"/>
      <c r="I988" s="106"/>
      <c r="J988" s="106"/>
      <c r="K988" s="106"/>
      <c r="L988" s="106"/>
      <c r="M988" s="106"/>
      <c r="N988" s="106"/>
      <c r="O988" s="106"/>
      <c r="P988" s="106"/>
      <c r="Q988" s="106"/>
      <c r="R988" s="106"/>
      <c r="S988" s="106"/>
      <c r="T988" s="106"/>
      <c r="U988" s="106"/>
      <c r="V988" s="106"/>
      <c r="W988" s="106"/>
      <c r="X988" s="106"/>
      <c r="Y988" s="106"/>
      <c r="AZ988" s="124"/>
      <c r="BA988" s="124"/>
      <c r="BE988" s="79" t="s">
        <v>1088</v>
      </c>
      <c r="BF988" s="82" t="s">
        <v>951</v>
      </c>
    </row>
    <row r="989" spans="8:58">
      <c r="H989" s="106"/>
      <c r="I989" s="106"/>
      <c r="J989" s="106"/>
      <c r="K989" s="106"/>
      <c r="L989" s="106"/>
      <c r="M989" s="106"/>
      <c r="N989" s="106"/>
      <c r="O989" s="106"/>
      <c r="P989" s="106"/>
      <c r="Q989" s="106"/>
      <c r="R989" s="106"/>
      <c r="S989" s="106"/>
      <c r="T989" s="106"/>
      <c r="U989" s="106"/>
      <c r="V989" s="106"/>
      <c r="W989" s="106"/>
      <c r="X989" s="106"/>
      <c r="Y989" s="106"/>
      <c r="AZ989" s="124"/>
      <c r="BA989" s="124"/>
      <c r="BE989" s="79" t="s">
        <v>1456</v>
      </c>
      <c r="BF989" s="82" t="s">
        <v>700</v>
      </c>
    </row>
    <row r="990" spans="8:58">
      <c r="H990" s="106"/>
      <c r="I990" s="106"/>
      <c r="J990" s="106"/>
      <c r="K990" s="106"/>
      <c r="L990" s="106"/>
      <c r="M990" s="106"/>
      <c r="N990" s="106"/>
      <c r="O990" s="106"/>
      <c r="P990" s="106"/>
      <c r="Q990" s="106"/>
      <c r="R990" s="106"/>
      <c r="S990" s="106"/>
      <c r="T990" s="106"/>
      <c r="U990" s="106"/>
      <c r="V990" s="106"/>
      <c r="W990" s="106"/>
      <c r="X990" s="106"/>
      <c r="Y990" s="106"/>
      <c r="AZ990" s="124"/>
      <c r="BA990" s="124"/>
      <c r="BE990" s="79" t="s">
        <v>1858</v>
      </c>
      <c r="BF990" s="82" t="s">
        <v>386</v>
      </c>
    </row>
    <row r="991" spans="8:58">
      <c r="H991" s="106"/>
      <c r="I991" s="106"/>
      <c r="J991" s="106"/>
      <c r="K991" s="106"/>
      <c r="L991" s="106"/>
      <c r="M991" s="106"/>
      <c r="N991" s="106"/>
      <c r="O991" s="106"/>
      <c r="P991" s="106"/>
      <c r="Q991" s="106"/>
      <c r="R991" s="106"/>
      <c r="S991" s="106"/>
      <c r="T991" s="106"/>
      <c r="U991" s="106"/>
      <c r="V991" s="106"/>
      <c r="W991" s="106"/>
      <c r="X991" s="106"/>
      <c r="Y991" s="106"/>
      <c r="AZ991" s="124"/>
      <c r="BA991" s="124"/>
      <c r="BE991" s="79" t="s">
        <v>732</v>
      </c>
      <c r="BF991" s="82" t="s">
        <v>386</v>
      </c>
    </row>
    <row r="992" spans="8:58">
      <c r="H992" s="106"/>
      <c r="I992" s="106"/>
      <c r="J992" s="106"/>
      <c r="K992" s="106"/>
      <c r="L992" s="106"/>
      <c r="M992" s="106"/>
      <c r="N992" s="106"/>
      <c r="O992" s="106"/>
      <c r="P992" s="106"/>
      <c r="Q992" s="106"/>
      <c r="R992" s="106"/>
      <c r="S992" s="106"/>
      <c r="T992" s="106"/>
      <c r="U992" s="106"/>
      <c r="V992" s="106"/>
      <c r="W992" s="106"/>
      <c r="X992" s="106"/>
      <c r="Y992" s="106"/>
      <c r="AZ992" s="124"/>
      <c r="BA992" s="124"/>
      <c r="BE992" s="79" t="s">
        <v>1859</v>
      </c>
      <c r="BF992" s="82" t="s">
        <v>386</v>
      </c>
    </row>
    <row r="993" spans="8:58">
      <c r="H993" s="106"/>
      <c r="I993" s="106"/>
      <c r="J993" s="106"/>
      <c r="K993" s="106"/>
      <c r="L993" s="106"/>
      <c r="M993" s="106"/>
      <c r="N993" s="106"/>
      <c r="O993" s="106"/>
      <c r="P993" s="106"/>
      <c r="Q993" s="106"/>
      <c r="R993" s="106"/>
      <c r="S993" s="106"/>
      <c r="T993" s="106"/>
      <c r="U993" s="106"/>
      <c r="V993" s="106"/>
      <c r="W993" s="106"/>
      <c r="X993" s="106"/>
      <c r="Y993" s="106"/>
      <c r="AZ993" s="124"/>
      <c r="BA993" s="124"/>
      <c r="BE993" s="79" t="s">
        <v>1860</v>
      </c>
      <c r="BF993" s="82" t="s">
        <v>386</v>
      </c>
    </row>
    <row r="994" spans="8:58">
      <c r="H994" s="106"/>
      <c r="I994" s="106"/>
      <c r="J994" s="106"/>
      <c r="K994" s="106"/>
      <c r="L994" s="106"/>
      <c r="M994" s="106"/>
      <c r="N994" s="106"/>
      <c r="O994" s="106"/>
      <c r="P994" s="106"/>
      <c r="Q994" s="106"/>
      <c r="R994" s="106"/>
      <c r="S994" s="106"/>
      <c r="T994" s="106"/>
      <c r="U994" s="106"/>
      <c r="V994" s="106"/>
      <c r="W994" s="106"/>
      <c r="X994" s="106"/>
      <c r="Y994" s="106"/>
      <c r="AZ994" s="124"/>
      <c r="BA994" s="124"/>
      <c r="BE994" s="79" t="s">
        <v>1501</v>
      </c>
      <c r="BF994" s="82" t="s">
        <v>386</v>
      </c>
    </row>
    <row r="995" spans="8:58">
      <c r="H995" s="106"/>
      <c r="I995" s="106"/>
      <c r="J995" s="106"/>
      <c r="K995" s="106"/>
      <c r="L995" s="106"/>
      <c r="M995" s="106"/>
      <c r="N995" s="106"/>
      <c r="O995" s="106"/>
      <c r="P995" s="106"/>
      <c r="Q995" s="106"/>
      <c r="R995" s="106"/>
      <c r="S995" s="106"/>
      <c r="T995" s="106"/>
      <c r="U995" s="106"/>
      <c r="V995" s="106"/>
      <c r="W995" s="106"/>
      <c r="X995" s="106"/>
      <c r="Y995" s="106"/>
      <c r="AZ995" s="124"/>
      <c r="BA995" s="124"/>
      <c r="BE995" s="79" t="s">
        <v>1504</v>
      </c>
      <c r="BF995" s="82" t="s">
        <v>386</v>
      </c>
    </row>
    <row r="996" spans="8:58">
      <c r="H996" s="106"/>
      <c r="I996" s="106"/>
      <c r="J996" s="106"/>
      <c r="K996" s="106"/>
      <c r="L996" s="106"/>
      <c r="M996" s="106"/>
      <c r="N996" s="106"/>
      <c r="O996" s="106"/>
      <c r="P996" s="106"/>
      <c r="Q996" s="106"/>
      <c r="R996" s="106"/>
      <c r="S996" s="106"/>
      <c r="T996" s="106"/>
      <c r="U996" s="106"/>
      <c r="V996" s="106"/>
      <c r="W996" s="106"/>
      <c r="X996" s="106"/>
      <c r="Y996" s="106"/>
      <c r="AZ996" s="124"/>
      <c r="BA996" s="124"/>
      <c r="BE996" s="79" t="s">
        <v>2026</v>
      </c>
      <c r="BF996" s="82" t="e">
        <v>#N/A</v>
      </c>
    </row>
    <row r="997" spans="8:58">
      <c r="H997" s="106"/>
      <c r="I997" s="106"/>
      <c r="J997" s="106"/>
      <c r="K997" s="106"/>
      <c r="L997" s="106"/>
      <c r="M997" s="106"/>
      <c r="N997" s="106"/>
      <c r="O997" s="106"/>
      <c r="P997" s="106"/>
      <c r="Q997" s="106"/>
      <c r="R997" s="106"/>
      <c r="S997" s="106"/>
      <c r="T997" s="106"/>
      <c r="U997" s="106"/>
      <c r="V997" s="106"/>
      <c r="W997" s="106"/>
      <c r="X997" s="106"/>
      <c r="Y997" s="106"/>
      <c r="AZ997" s="124"/>
      <c r="BA997" s="124"/>
      <c r="BE997" s="79" t="s">
        <v>1861</v>
      </c>
      <c r="BF997" s="82" t="s">
        <v>386</v>
      </c>
    </row>
    <row r="998" spans="8:58">
      <c r="H998" s="106"/>
      <c r="I998" s="106"/>
      <c r="J998" s="106"/>
      <c r="K998" s="106"/>
      <c r="L998" s="106"/>
      <c r="M998" s="106"/>
      <c r="N998" s="106"/>
      <c r="O998" s="106"/>
      <c r="P998" s="106"/>
      <c r="Q998" s="106"/>
      <c r="R998" s="106"/>
      <c r="S998" s="106"/>
      <c r="T998" s="106"/>
      <c r="U998" s="106"/>
      <c r="V998" s="106"/>
      <c r="W998" s="106"/>
      <c r="X998" s="106"/>
      <c r="Y998" s="106"/>
      <c r="AZ998" s="124"/>
      <c r="BA998" s="124"/>
      <c r="BE998" s="79" t="s">
        <v>1107</v>
      </c>
      <c r="BF998" s="82" t="s">
        <v>700</v>
      </c>
    </row>
    <row r="999" spans="8:58">
      <c r="H999" s="106"/>
      <c r="I999" s="106"/>
      <c r="J999" s="106"/>
      <c r="K999" s="106"/>
      <c r="L999" s="106"/>
      <c r="M999" s="106"/>
      <c r="N999" s="106"/>
      <c r="O999" s="106"/>
      <c r="P999" s="106"/>
      <c r="Q999" s="106"/>
      <c r="R999" s="106"/>
      <c r="S999" s="106"/>
      <c r="T999" s="106"/>
      <c r="U999" s="106"/>
      <c r="V999" s="106"/>
      <c r="W999" s="106"/>
      <c r="X999" s="106"/>
      <c r="Y999" s="106"/>
      <c r="AZ999" s="124"/>
      <c r="BA999" s="124"/>
      <c r="BE999" s="79" t="s">
        <v>1115</v>
      </c>
      <c r="BF999" s="82" t="s">
        <v>700</v>
      </c>
    </row>
    <row r="1000" spans="8:58">
      <c r="H1000" s="106"/>
      <c r="I1000" s="106"/>
      <c r="J1000" s="106"/>
      <c r="K1000" s="106"/>
      <c r="L1000" s="106"/>
      <c r="M1000" s="106"/>
      <c r="N1000" s="106"/>
      <c r="O1000" s="106"/>
      <c r="P1000" s="106"/>
      <c r="Q1000" s="106"/>
      <c r="R1000" s="106"/>
      <c r="S1000" s="106"/>
      <c r="T1000" s="106"/>
      <c r="U1000" s="106"/>
      <c r="V1000" s="106"/>
      <c r="W1000" s="106"/>
      <c r="X1000" s="106"/>
      <c r="Y1000" s="106"/>
      <c r="AZ1000" s="124"/>
      <c r="BA1000" s="124"/>
      <c r="BE1000" s="79" t="s">
        <v>1862</v>
      </c>
      <c r="BF1000" s="82" t="s">
        <v>386</v>
      </c>
    </row>
    <row r="1001" spans="8:58">
      <c r="H1001" s="106"/>
      <c r="I1001" s="106"/>
      <c r="J1001" s="106"/>
      <c r="K1001" s="106"/>
      <c r="L1001" s="106"/>
      <c r="M1001" s="106"/>
      <c r="N1001" s="106"/>
      <c r="O1001" s="106"/>
      <c r="P1001" s="106"/>
      <c r="Q1001" s="106"/>
      <c r="R1001" s="106"/>
      <c r="S1001" s="106"/>
      <c r="T1001" s="106"/>
      <c r="U1001" s="106"/>
      <c r="V1001" s="106"/>
      <c r="W1001" s="106"/>
      <c r="X1001" s="106"/>
      <c r="Y1001" s="106"/>
      <c r="AZ1001" s="124"/>
      <c r="BA1001" s="124"/>
      <c r="BE1001" s="79" t="s">
        <v>1460</v>
      </c>
      <c r="BF1001" s="82" t="s">
        <v>700</v>
      </c>
    </row>
    <row r="1002" spans="8:58">
      <c r="H1002" s="106"/>
      <c r="I1002" s="106"/>
      <c r="J1002" s="106"/>
      <c r="K1002" s="106"/>
      <c r="L1002" s="106"/>
      <c r="M1002" s="106"/>
      <c r="N1002" s="106"/>
      <c r="O1002" s="106"/>
      <c r="P1002" s="106"/>
      <c r="Q1002" s="106"/>
      <c r="R1002" s="106"/>
      <c r="S1002" s="106"/>
      <c r="T1002" s="106"/>
      <c r="U1002" s="106"/>
      <c r="V1002" s="106"/>
      <c r="W1002" s="106"/>
      <c r="X1002" s="106"/>
      <c r="Y1002" s="106"/>
      <c r="AZ1002" s="124"/>
      <c r="BA1002" s="124"/>
      <c r="BE1002" s="79" t="s">
        <v>1507</v>
      </c>
      <c r="BF1002" s="82" t="s">
        <v>386</v>
      </c>
    </row>
    <row r="1003" spans="8:58">
      <c r="H1003" s="106"/>
      <c r="I1003" s="106"/>
      <c r="J1003" s="106"/>
      <c r="K1003" s="106"/>
      <c r="L1003" s="106"/>
      <c r="M1003" s="106"/>
      <c r="N1003" s="106"/>
      <c r="O1003" s="106"/>
      <c r="P1003" s="106"/>
      <c r="Q1003" s="106"/>
      <c r="R1003" s="106"/>
      <c r="S1003" s="106"/>
      <c r="T1003" s="106"/>
      <c r="U1003" s="106"/>
      <c r="V1003" s="106"/>
      <c r="W1003" s="106"/>
      <c r="X1003" s="106"/>
      <c r="Y1003" s="106"/>
      <c r="AZ1003" s="124"/>
      <c r="BA1003" s="124"/>
      <c r="BE1003" s="79" t="s">
        <v>1863</v>
      </c>
      <c r="BF1003" s="82" t="s">
        <v>386</v>
      </c>
    </row>
    <row r="1004" spans="8:58">
      <c r="H1004" s="106"/>
      <c r="I1004" s="106"/>
      <c r="J1004" s="106"/>
      <c r="K1004" s="106"/>
      <c r="L1004" s="106"/>
      <c r="M1004" s="106"/>
      <c r="N1004" s="106"/>
      <c r="O1004" s="106"/>
      <c r="P1004" s="106"/>
      <c r="Q1004" s="106"/>
      <c r="R1004" s="106"/>
      <c r="S1004" s="106"/>
      <c r="T1004" s="106"/>
      <c r="U1004" s="106"/>
      <c r="V1004" s="106"/>
      <c r="W1004" s="106"/>
      <c r="X1004" s="106"/>
      <c r="Y1004" s="106"/>
      <c r="AZ1004" s="124"/>
      <c r="BA1004" s="124"/>
      <c r="BE1004" s="79" t="s">
        <v>1864</v>
      </c>
      <c r="BF1004" s="82" t="s">
        <v>386</v>
      </c>
    </row>
    <row r="1005" spans="8:58">
      <c r="H1005" s="106"/>
      <c r="I1005" s="106"/>
      <c r="J1005" s="106"/>
      <c r="K1005" s="106"/>
      <c r="L1005" s="106"/>
      <c r="M1005" s="106"/>
      <c r="N1005" s="106"/>
      <c r="O1005" s="106"/>
      <c r="P1005" s="106"/>
      <c r="Q1005" s="106"/>
      <c r="R1005" s="106"/>
      <c r="S1005" s="106"/>
      <c r="T1005" s="106"/>
      <c r="U1005" s="106"/>
      <c r="V1005" s="106"/>
      <c r="W1005" s="106"/>
      <c r="X1005" s="106"/>
      <c r="Y1005" s="106"/>
      <c r="AZ1005" s="124"/>
      <c r="BA1005" s="124"/>
      <c r="BE1005" s="79" t="s">
        <v>1865</v>
      </c>
      <c r="BF1005" s="82" t="s">
        <v>386</v>
      </c>
    </row>
    <row r="1006" spans="8:58">
      <c r="H1006" s="106"/>
      <c r="I1006" s="106"/>
      <c r="J1006" s="106"/>
      <c r="K1006" s="106"/>
      <c r="L1006" s="106"/>
      <c r="M1006" s="106"/>
      <c r="N1006" s="106"/>
      <c r="O1006" s="106"/>
      <c r="P1006" s="106"/>
      <c r="Q1006" s="106"/>
      <c r="R1006" s="106"/>
      <c r="S1006" s="106"/>
      <c r="T1006" s="106"/>
      <c r="U1006" s="106"/>
      <c r="V1006" s="106"/>
      <c r="W1006" s="106"/>
      <c r="X1006" s="106"/>
      <c r="Y1006" s="106"/>
      <c r="AZ1006" s="124"/>
      <c r="BA1006" s="124"/>
      <c r="BE1006" s="79" t="s">
        <v>606</v>
      </c>
      <c r="BF1006" s="82" t="s">
        <v>386</v>
      </c>
    </row>
    <row r="1007" spans="8:58">
      <c r="H1007" s="106"/>
      <c r="I1007" s="106"/>
      <c r="J1007" s="106"/>
      <c r="K1007" s="106"/>
      <c r="L1007" s="106"/>
      <c r="M1007" s="106"/>
      <c r="N1007" s="106"/>
      <c r="O1007" s="106"/>
      <c r="P1007" s="106"/>
      <c r="Q1007" s="106"/>
      <c r="R1007" s="106"/>
      <c r="S1007" s="106"/>
      <c r="T1007" s="106"/>
      <c r="U1007" s="106"/>
      <c r="V1007" s="106"/>
      <c r="W1007" s="106"/>
      <c r="X1007" s="106"/>
      <c r="Y1007" s="106"/>
      <c r="AZ1007" s="124"/>
      <c r="BA1007" s="124"/>
      <c r="BE1007" s="79" t="s">
        <v>1866</v>
      </c>
      <c r="BF1007" s="82" t="s">
        <v>386</v>
      </c>
    </row>
    <row r="1008" spans="8:58">
      <c r="H1008" s="106"/>
      <c r="I1008" s="106"/>
      <c r="J1008" s="106"/>
      <c r="K1008" s="106"/>
      <c r="L1008" s="106"/>
      <c r="M1008" s="106"/>
      <c r="N1008" s="106"/>
      <c r="O1008" s="106"/>
      <c r="P1008" s="106"/>
      <c r="Q1008" s="106"/>
      <c r="R1008" s="106"/>
      <c r="S1008" s="106"/>
      <c r="T1008" s="106"/>
      <c r="U1008" s="106"/>
      <c r="V1008" s="106"/>
      <c r="W1008" s="106"/>
      <c r="X1008" s="106"/>
      <c r="Y1008" s="106"/>
      <c r="AZ1008" s="124"/>
      <c r="BA1008" s="124"/>
      <c r="BE1008" s="79" t="s">
        <v>460</v>
      </c>
      <c r="BF1008" s="82" t="s">
        <v>386</v>
      </c>
    </row>
    <row r="1009" spans="8:58">
      <c r="H1009" s="106"/>
      <c r="I1009" s="106"/>
      <c r="J1009" s="106"/>
      <c r="K1009" s="106"/>
      <c r="L1009" s="106"/>
      <c r="M1009" s="106"/>
      <c r="N1009" s="106"/>
      <c r="O1009" s="106"/>
      <c r="P1009" s="106"/>
      <c r="Q1009" s="106"/>
      <c r="R1009" s="106"/>
      <c r="S1009" s="106"/>
      <c r="T1009" s="106"/>
      <c r="U1009" s="106"/>
      <c r="V1009" s="106"/>
      <c r="W1009" s="106"/>
      <c r="X1009" s="106"/>
      <c r="Y1009" s="106"/>
      <c r="AZ1009" s="124"/>
      <c r="BA1009" s="124"/>
      <c r="BE1009" s="79" t="s">
        <v>1867</v>
      </c>
      <c r="BF1009" s="82" t="s">
        <v>386</v>
      </c>
    </row>
    <row r="1010" spans="8:58">
      <c r="H1010" s="106"/>
      <c r="I1010" s="106"/>
      <c r="J1010" s="106"/>
      <c r="K1010" s="106"/>
      <c r="L1010" s="106"/>
      <c r="M1010" s="106"/>
      <c r="N1010" s="106"/>
      <c r="O1010" s="106"/>
      <c r="P1010" s="106"/>
      <c r="Q1010" s="106"/>
      <c r="R1010" s="106"/>
      <c r="S1010" s="106"/>
      <c r="T1010" s="106"/>
      <c r="U1010" s="106"/>
      <c r="V1010" s="106"/>
      <c r="W1010" s="106"/>
      <c r="X1010" s="106"/>
      <c r="Y1010" s="106"/>
      <c r="AZ1010" s="124"/>
      <c r="BA1010" s="124"/>
      <c r="BE1010" s="79" t="s">
        <v>1868</v>
      </c>
      <c r="BF1010" s="82" t="s">
        <v>386</v>
      </c>
    </row>
    <row r="1011" spans="8:58">
      <c r="H1011" s="106"/>
      <c r="I1011" s="106"/>
      <c r="J1011" s="106"/>
      <c r="K1011" s="106"/>
      <c r="L1011" s="106"/>
      <c r="M1011" s="106"/>
      <c r="N1011" s="106"/>
      <c r="O1011" s="106"/>
      <c r="P1011" s="106"/>
      <c r="Q1011" s="106"/>
      <c r="R1011" s="106"/>
      <c r="S1011" s="106"/>
      <c r="T1011" s="106"/>
      <c r="U1011" s="106"/>
      <c r="V1011" s="106"/>
      <c r="W1011" s="106"/>
      <c r="X1011" s="106"/>
      <c r="Y1011" s="106"/>
      <c r="AZ1011" s="124"/>
      <c r="BA1011" s="124"/>
      <c r="BE1011" s="79" t="s">
        <v>1870</v>
      </c>
      <c r="BF1011" s="82" t="s">
        <v>386</v>
      </c>
    </row>
    <row r="1012" spans="8:58">
      <c r="H1012" s="106"/>
      <c r="I1012" s="106"/>
      <c r="J1012" s="106"/>
      <c r="K1012" s="106"/>
      <c r="L1012" s="106"/>
      <c r="M1012" s="106"/>
      <c r="N1012" s="106"/>
      <c r="O1012" s="106"/>
      <c r="P1012" s="106"/>
      <c r="Q1012" s="106"/>
      <c r="R1012" s="106"/>
      <c r="S1012" s="106"/>
      <c r="T1012" s="106"/>
      <c r="U1012" s="106"/>
      <c r="V1012" s="106"/>
      <c r="W1012" s="106"/>
      <c r="X1012" s="106"/>
      <c r="Y1012" s="106"/>
      <c r="AZ1012" s="124"/>
      <c r="BA1012" s="124"/>
      <c r="BE1012" s="79" t="s">
        <v>1872</v>
      </c>
      <c r="BF1012" s="82" t="s">
        <v>386</v>
      </c>
    </row>
    <row r="1013" spans="8:58">
      <c r="H1013" s="106"/>
      <c r="I1013" s="106"/>
      <c r="J1013" s="106"/>
      <c r="K1013" s="106"/>
      <c r="L1013" s="106"/>
      <c r="M1013" s="106"/>
      <c r="N1013" s="106"/>
      <c r="O1013" s="106"/>
      <c r="P1013" s="106"/>
      <c r="Q1013" s="106"/>
      <c r="R1013" s="106"/>
      <c r="S1013" s="106"/>
      <c r="T1013" s="106"/>
      <c r="U1013" s="106"/>
      <c r="V1013" s="106"/>
      <c r="W1013" s="106"/>
      <c r="X1013" s="106"/>
      <c r="Y1013" s="106"/>
      <c r="AZ1013" s="124"/>
      <c r="BA1013" s="124"/>
      <c r="BE1013" s="79" t="s">
        <v>1874</v>
      </c>
      <c r="BF1013" s="82" t="s">
        <v>386</v>
      </c>
    </row>
    <row r="1014" spans="8:58">
      <c r="H1014" s="106"/>
      <c r="I1014" s="106"/>
      <c r="J1014" s="106"/>
      <c r="K1014" s="106"/>
      <c r="L1014" s="106"/>
      <c r="M1014" s="106"/>
      <c r="N1014" s="106"/>
      <c r="O1014" s="106"/>
      <c r="P1014" s="106"/>
      <c r="Q1014" s="106"/>
      <c r="R1014" s="106"/>
      <c r="S1014" s="106"/>
      <c r="T1014" s="106"/>
      <c r="U1014" s="106"/>
      <c r="V1014" s="106"/>
      <c r="W1014" s="106"/>
      <c r="X1014" s="106"/>
      <c r="Y1014" s="106"/>
      <c r="AZ1014" s="124"/>
      <c r="BA1014" s="124"/>
      <c r="BE1014" s="79" t="s">
        <v>1509</v>
      </c>
      <c r="BF1014" s="82" t="s">
        <v>386</v>
      </c>
    </row>
    <row r="1015" spans="8:58">
      <c r="H1015" s="106"/>
      <c r="I1015" s="106"/>
      <c r="J1015" s="106"/>
      <c r="K1015" s="106"/>
      <c r="L1015" s="106"/>
      <c r="M1015" s="106"/>
      <c r="N1015" s="106"/>
      <c r="O1015" s="106"/>
      <c r="P1015" s="106"/>
      <c r="Q1015" s="106"/>
      <c r="R1015" s="106"/>
      <c r="S1015" s="106"/>
      <c r="T1015" s="106"/>
      <c r="U1015" s="106"/>
      <c r="V1015" s="106"/>
      <c r="W1015" s="106"/>
      <c r="X1015" s="106"/>
      <c r="Y1015" s="106"/>
      <c r="AZ1015" s="124"/>
      <c r="BA1015" s="124"/>
      <c r="BE1015" s="79" t="s">
        <v>1512</v>
      </c>
      <c r="BF1015" s="82" t="s">
        <v>386</v>
      </c>
    </row>
    <row r="1016" spans="8:58">
      <c r="H1016" s="106"/>
      <c r="I1016" s="106"/>
      <c r="J1016" s="106"/>
      <c r="K1016" s="106"/>
      <c r="L1016" s="106"/>
      <c r="M1016" s="106"/>
      <c r="N1016" s="106"/>
      <c r="O1016" s="106"/>
      <c r="P1016" s="106"/>
      <c r="Q1016" s="106"/>
      <c r="R1016" s="106"/>
      <c r="S1016" s="106"/>
      <c r="T1016" s="106"/>
      <c r="U1016" s="106"/>
      <c r="V1016" s="106"/>
      <c r="W1016" s="106"/>
      <c r="X1016" s="106"/>
      <c r="Y1016" s="106"/>
      <c r="AZ1016" s="124"/>
      <c r="BA1016" s="124"/>
      <c r="BE1016" s="79" t="s">
        <v>806</v>
      </c>
      <c r="BF1016" s="82" t="s">
        <v>386</v>
      </c>
    </row>
    <row r="1017" spans="8:58">
      <c r="H1017" s="106"/>
      <c r="I1017" s="106"/>
      <c r="J1017" s="106"/>
      <c r="K1017" s="106"/>
      <c r="L1017" s="106"/>
      <c r="M1017" s="106"/>
      <c r="N1017" s="106"/>
      <c r="O1017" s="106"/>
      <c r="P1017" s="106"/>
      <c r="Q1017" s="106"/>
      <c r="R1017" s="106"/>
      <c r="S1017" s="106"/>
      <c r="T1017" s="106"/>
      <c r="U1017" s="106"/>
      <c r="V1017" s="106"/>
      <c r="W1017" s="106"/>
      <c r="X1017" s="106"/>
      <c r="Y1017" s="106"/>
      <c r="AZ1017" s="124"/>
      <c r="BA1017" s="124"/>
      <c r="BE1017" s="79" t="s">
        <v>1515</v>
      </c>
      <c r="BF1017" s="82" t="s">
        <v>386</v>
      </c>
    </row>
    <row r="1018" spans="8:58">
      <c r="H1018" s="106"/>
      <c r="I1018" s="106"/>
      <c r="J1018" s="106"/>
      <c r="K1018" s="106"/>
      <c r="L1018" s="106"/>
      <c r="M1018" s="106"/>
      <c r="N1018" s="106"/>
      <c r="O1018" s="106"/>
      <c r="P1018" s="106"/>
      <c r="Q1018" s="106"/>
      <c r="R1018" s="106"/>
      <c r="S1018" s="106"/>
      <c r="T1018" s="106"/>
      <c r="U1018" s="106"/>
      <c r="V1018" s="106"/>
      <c r="W1018" s="106"/>
      <c r="X1018" s="106"/>
      <c r="Y1018" s="106"/>
      <c r="AZ1018" s="124"/>
      <c r="BA1018" s="124"/>
      <c r="BE1018" s="79" t="s">
        <v>1518</v>
      </c>
      <c r="BF1018" s="82" t="s">
        <v>386</v>
      </c>
    </row>
    <row r="1019" spans="8:58">
      <c r="H1019" s="106"/>
      <c r="I1019" s="106"/>
      <c r="J1019" s="106"/>
      <c r="K1019" s="106"/>
      <c r="L1019" s="106"/>
      <c r="M1019" s="106"/>
      <c r="N1019" s="106"/>
      <c r="O1019" s="106"/>
      <c r="P1019" s="106"/>
      <c r="Q1019" s="106"/>
      <c r="R1019" s="106"/>
      <c r="S1019" s="106"/>
      <c r="T1019" s="106"/>
      <c r="U1019" s="106"/>
      <c r="V1019" s="106"/>
      <c r="W1019" s="106"/>
      <c r="X1019" s="106"/>
      <c r="Y1019" s="106"/>
      <c r="AZ1019" s="124"/>
      <c r="BA1019" s="124"/>
      <c r="BE1019" s="79" t="s">
        <v>1876</v>
      </c>
      <c r="BF1019" s="82" t="s">
        <v>386</v>
      </c>
    </row>
    <row r="1020" spans="8:58">
      <c r="H1020" s="106"/>
      <c r="I1020" s="106"/>
      <c r="J1020" s="106"/>
      <c r="K1020" s="106"/>
      <c r="L1020" s="106"/>
      <c r="M1020" s="106"/>
      <c r="N1020" s="106"/>
      <c r="O1020" s="106"/>
      <c r="P1020" s="106"/>
      <c r="Q1020" s="106"/>
      <c r="R1020" s="106"/>
      <c r="S1020" s="106"/>
      <c r="T1020" s="106"/>
      <c r="U1020" s="106"/>
      <c r="V1020" s="106"/>
      <c r="W1020" s="106"/>
      <c r="X1020" s="106"/>
      <c r="Y1020" s="106"/>
      <c r="AZ1020" s="124"/>
      <c r="BA1020" s="124"/>
      <c r="BE1020" s="79" t="s">
        <v>1878</v>
      </c>
      <c r="BF1020" s="82" t="s">
        <v>386</v>
      </c>
    </row>
    <row r="1021" spans="8:58">
      <c r="H1021" s="106"/>
      <c r="I1021" s="106"/>
      <c r="J1021" s="106"/>
      <c r="K1021" s="106"/>
      <c r="L1021" s="106"/>
      <c r="M1021" s="106"/>
      <c r="N1021" s="106"/>
      <c r="O1021" s="106"/>
      <c r="P1021" s="106"/>
      <c r="Q1021" s="106"/>
      <c r="R1021" s="106"/>
      <c r="S1021" s="106"/>
      <c r="T1021" s="106"/>
      <c r="U1021" s="106"/>
      <c r="V1021" s="106"/>
      <c r="W1021" s="106"/>
      <c r="X1021" s="106"/>
      <c r="Y1021" s="106"/>
      <c r="AZ1021" s="124"/>
      <c r="BA1021" s="124"/>
      <c r="BE1021" s="79" t="s">
        <v>1880</v>
      </c>
      <c r="BF1021" s="82" t="s">
        <v>386</v>
      </c>
    </row>
    <row r="1022" spans="8:58">
      <c r="H1022" s="106"/>
      <c r="I1022" s="106"/>
      <c r="J1022" s="106"/>
      <c r="K1022" s="106"/>
      <c r="L1022" s="106"/>
      <c r="M1022" s="106"/>
      <c r="N1022" s="106"/>
      <c r="O1022" s="106"/>
      <c r="P1022" s="106"/>
      <c r="Q1022" s="106"/>
      <c r="R1022" s="106"/>
      <c r="S1022" s="106"/>
      <c r="T1022" s="106"/>
      <c r="U1022" s="106"/>
      <c r="V1022" s="106"/>
      <c r="W1022" s="106"/>
      <c r="X1022" s="106"/>
      <c r="Y1022" s="106"/>
      <c r="AZ1022" s="124"/>
      <c r="BA1022" s="124"/>
      <c r="BE1022" s="79" t="s">
        <v>1882</v>
      </c>
      <c r="BF1022" s="82" t="s">
        <v>386</v>
      </c>
    </row>
    <row r="1023" spans="8:58">
      <c r="H1023" s="106"/>
      <c r="I1023" s="106"/>
      <c r="J1023" s="106"/>
      <c r="K1023" s="106"/>
      <c r="L1023" s="106"/>
      <c r="M1023" s="106"/>
      <c r="N1023" s="106"/>
      <c r="O1023" s="106"/>
      <c r="P1023" s="106"/>
      <c r="Q1023" s="106"/>
      <c r="R1023" s="106"/>
      <c r="S1023" s="106"/>
      <c r="T1023" s="106"/>
      <c r="U1023" s="106"/>
      <c r="V1023" s="106"/>
      <c r="W1023" s="106"/>
      <c r="X1023" s="106"/>
      <c r="Y1023" s="106"/>
      <c r="AZ1023" s="124"/>
      <c r="BA1023" s="124"/>
      <c r="BE1023" s="79" t="s">
        <v>1314</v>
      </c>
      <c r="BF1023" s="82" t="s">
        <v>386</v>
      </c>
    </row>
    <row r="1024" spans="8:58">
      <c r="H1024" s="106"/>
      <c r="I1024" s="106"/>
      <c r="J1024" s="106"/>
      <c r="K1024" s="106"/>
      <c r="L1024" s="106"/>
      <c r="M1024" s="106"/>
      <c r="N1024" s="106"/>
      <c r="O1024" s="106"/>
      <c r="P1024" s="106"/>
      <c r="Q1024" s="106"/>
      <c r="R1024" s="106"/>
      <c r="S1024" s="106"/>
      <c r="T1024" s="106"/>
      <c r="U1024" s="106"/>
      <c r="V1024" s="106"/>
      <c r="W1024" s="106"/>
      <c r="X1024" s="106"/>
      <c r="Y1024" s="106"/>
      <c r="AZ1024" s="124"/>
      <c r="BA1024" s="124"/>
      <c r="BE1024" s="79" t="s">
        <v>1319</v>
      </c>
      <c r="BF1024" s="82" t="s">
        <v>386</v>
      </c>
    </row>
    <row r="1025" spans="8:58">
      <c r="H1025" s="106"/>
      <c r="I1025" s="106"/>
      <c r="J1025" s="106"/>
      <c r="K1025" s="106"/>
      <c r="L1025" s="106"/>
      <c r="M1025" s="106"/>
      <c r="N1025" s="106"/>
      <c r="O1025" s="106"/>
      <c r="P1025" s="106"/>
      <c r="Q1025" s="106"/>
      <c r="R1025" s="106"/>
      <c r="S1025" s="106"/>
      <c r="T1025" s="106"/>
      <c r="U1025" s="106"/>
      <c r="V1025" s="106"/>
      <c r="W1025" s="106"/>
      <c r="X1025" s="106"/>
      <c r="Y1025" s="106"/>
      <c r="AZ1025" s="124"/>
      <c r="BA1025" s="124"/>
      <c r="BE1025" s="79" t="s">
        <v>1884</v>
      </c>
      <c r="BF1025" s="82" t="s">
        <v>386</v>
      </c>
    </row>
    <row r="1026" spans="8:58">
      <c r="H1026" s="106"/>
      <c r="I1026" s="106"/>
      <c r="J1026" s="106"/>
      <c r="K1026" s="106"/>
      <c r="L1026" s="106"/>
      <c r="M1026" s="106"/>
      <c r="N1026" s="106"/>
      <c r="O1026" s="106"/>
      <c r="P1026" s="106"/>
      <c r="Q1026" s="106"/>
      <c r="R1026" s="106"/>
      <c r="S1026" s="106"/>
      <c r="T1026" s="106"/>
      <c r="U1026" s="106"/>
      <c r="V1026" s="106"/>
      <c r="W1026" s="106"/>
      <c r="X1026" s="106"/>
      <c r="Y1026" s="106"/>
      <c r="AZ1026" s="124"/>
      <c r="BA1026" s="124"/>
      <c r="BE1026" s="79" t="s">
        <v>748</v>
      </c>
      <c r="BF1026" s="82" t="s">
        <v>274</v>
      </c>
    </row>
    <row r="1027" spans="8:58">
      <c r="H1027" s="106"/>
      <c r="I1027" s="106"/>
      <c r="J1027" s="106"/>
      <c r="K1027" s="106"/>
      <c r="L1027" s="106"/>
      <c r="M1027" s="106"/>
      <c r="N1027" s="106"/>
      <c r="O1027" s="106"/>
      <c r="P1027" s="106"/>
      <c r="Q1027" s="106"/>
      <c r="R1027" s="106"/>
      <c r="S1027" s="106"/>
      <c r="T1027" s="106"/>
      <c r="U1027" s="106"/>
      <c r="V1027" s="106"/>
      <c r="W1027" s="106"/>
      <c r="X1027" s="106"/>
      <c r="Y1027" s="106"/>
      <c r="AZ1027" s="124"/>
      <c r="BA1027" s="124"/>
      <c r="BE1027" s="79" t="s">
        <v>1521</v>
      </c>
      <c r="BF1027" s="82" t="s">
        <v>386</v>
      </c>
    </row>
    <row r="1028" spans="8:58">
      <c r="H1028" s="106"/>
      <c r="I1028" s="106"/>
      <c r="J1028" s="106"/>
      <c r="K1028" s="106"/>
      <c r="L1028" s="106"/>
      <c r="M1028" s="106"/>
      <c r="N1028" s="106"/>
      <c r="O1028" s="106"/>
      <c r="P1028" s="106"/>
      <c r="Q1028" s="106"/>
      <c r="R1028" s="106"/>
      <c r="S1028" s="106"/>
      <c r="T1028" s="106"/>
      <c r="U1028" s="106"/>
      <c r="V1028" s="106"/>
      <c r="W1028" s="106"/>
      <c r="X1028" s="106"/>
      <c r="Y1028" s="106"/>
      <c r="AZ1028" s="124"/>
      <c r="BA1028" s="124"/>
      <c r="BE1028" s="79" t="s">
        <v>1886</v>
      </c>
      <c r="BF1028" s="82" t="s">
        <v>386</v>
      </c>
    </row>
    <row r="1029" spans="8:58">
      <c r="H1029" s="106"/>
      <c r="I1029" s="106"/>
      <c r="J1029" s="106"/>
      <c r="K1029" s="106"/>
      <c r="L1029" s="106"/>
      <c r="M1029" s="106"/>
      <c r="N1029" s="106"/>
      <c r="O1029" s="106"/>
      <c r="P1029" s="106"/>
      <c r="Q1029" s="106"/>
      <c r="R1029" s="106"/>
      <c r="S1029" s="106"/>
      <c r="T1029" s="106"/>
      <c r="U1029" s="106"/>
      <c r="V1029" s="106"/>
      <c r="W1029" s="106"/>
      <c r="X1029" s="106"/>
      <c r="Y1029" s="106"/>
      <c r="AZ1029" s="124"/>
      <c r="BA1029" s="124"/>
      <c r="BE1029" s="79" t="s">
        <v>1888</v>
      </c>
      <c r="BF1029" s="82" t="s">
        <v>386</v>
      </c>
    </row>
    <row r="1030" spans="8:58">
      <c r="H1030" s="106"/>
      <c r="I1030" s="106"/>
      <c r="J1030" s="106"/>
      <c r="K1030" s="106"/>
      <c r="L1030" s="106"/>
      <c r="M1030" s="106"/>
      <c r="N1030" s="106"/>
      <c r="O1030" s="106"/>
      <c r="P1030" s="106"/>
      <c r="Q1030" s="106"/>
      <c r="R1030" s="106"/>
      <c r="S1030" s="106"/>
      <c r="T1030" s="106"/>
      <c r="U1030" s="106"/>
      <c r="V1030" s="106"/>
      <c r="W1030" s="106"/>
      <c r="X1030" s="106"/>
      <c r="Y1030" s="106"/>
      <c r="AZ1030" s="124"/>
      <c r="BA1030" s="124"/>
      <c r="BE1030" s="79" t="s">
        <v>1890</v>
      </c>
      <c r="BF1030" s="82" t="s">
        <v>386</v>
      </c>
    </row>
    <row r="1031" spans="8:58">
      <c r="H1031" s="106"/>
      <c r="I1031" s="106"/>
      <c r="J1031" s="106"/>
      <c r="K1031" s="106"/>
      <c r="L1031" s="106"/>
      <c r="M1031" s="106"/>
      <c r="N1031" s="106"/>
      <c r="O1031" s="106"/>
      <c r="P1031" s="106"/>
      <c r="Q1031" s="106"/>
      <c r="R1031" s="106"/>
      <c r="S1031" s="106"/>
      <c r="T1031" s="106"/>
      <c r="U1031" s="106"/>
      <c r="V1031" s="106"/>
      <c r="W1031" s="106"/>
      <c r="X1031" s="106"/>
      <c r="Y1031" s="106"/>
      <c r="AZ1031" s="124"/>
      <c r="BA1031" s="124"/>
      <c r="BE1031" s="79" t="s">
        <v>1463</v>
      </c>
      <c r="BF1031" s="82" t="s">
        <v>700</v>
      </c>
    </row>
    <row r="1032" spans="8:58">
      <c r="H1032" s="106"/>
      <c r="I1032" s="106"/>
      <c r="J1032" s="106"/>
      <c r="K1032" s="106"/>
      <c r="L1032" s="106"/>
      <c r="M1032" s="106"/>
      <c r="N1032" s="106"/>
      <c r="O1032" s="106"/>
      <c r="P1032" s="106"/>
      <c r="Q1032" s="106"/>
      <c r="R1032" s="106"/>
      <c r="S1032" s="106"/>
      <c r="T1032" s="106"/>
      <c r="U1032" s="106"/>
      <c r="V1032" s="106"/>
      <c r="W1032" s="106"/>
      <c r="X1032" s="106"/>
      <c r="Y1032" s="106"/>
      <c r="AZ1032" s="124"/>
      <c r="BA1032" s="124"/>
      <c r="BE1032" s="79" t="s">
        <v>1122</v>
      </c>
      <c r="BF1032" s="82" t="s">
        <v>700</v>
      </c>
    </row>
    <row r="1033" spans="8:58">
      <c r="H1033" s="106"/>
      <c r="I1033" s="106"/>
      <c r="J1033" s="106"/>
      <c r="K1033" s="106"/>
      <c r="L1033" s="106"/>
      <c r="M1033" s="106"/>
      <c r="N1033" s="106"/>
      <c r="O1033" s="106"/>
      <c r="P1033" s="106"/>
      <c r="Q1033" s="106"/>
      <c r="R1033" s="106"/>
      <c r="S1033" s="106"/>
      <c r="T1033" s="106"/>
      <c r="U1033" s="106"/>
      <c r="V1033" s="106"/>
      <c r="W1033" s="106"/>
      <c r="X1033" s="106"/>
      <c r="Y1033" s="106"/>
      <c r="AZ1033" s="124"/>
      <c r="BA1033" s="124"/>
      <c r="BE1033" s="79" t="s">
        <v>1138</v>
      </c>
      <c r="BF1033" s="82" t="s">
        <v>386</v>
      </c>
    </row>
    <row r="1034" spans="8:58">
      <c r="H1034" s="106"/>
      <c r="I1034" s="106"/>
      <c r="J1034" s="106"/>
      <c r="K1034" s="106"/>
      <c r="L1034" s="106"/>
      <c r="M1034" s="106"/>
      <c r="N1034" s="106"/>
      <c r="O1034" s="106"/>
      <c r="P1034" s="106"/>
      <c r="Q1034" s="106"/>
      <c r="R1034" s="106"/>
      <c r="S1034" s="106"/>
      <c r="T1034" s="106"/>
      <c r="U1034" s="106"/>
      <c r="V1034" s="106"/>
      <c r="W1034" s="106"/>
      <c r="X1034" s="106"/>
      <c r="Y1034" s="106"/>
      <c r="AZ1034" s="124"/>
      <c r="BA1034" s="124"/>
      <c r="BE1034" s="79" t="s">
        <v>1146</v>
      </c>
      <c r="BF1034" s="82" t="s">
        <v>386</v>
      </c>
    </row>
    <row r="1035" spans="8:58">
      <c r="H1035" s="106"/>
      <c r="I1035" s="106"/>
      <c r="J1035" s="106"/>
      <c r="K1035" s="106"/>
      <c r="L1035" s="106"/>
      <c r="M1035" s="106"/>
      <c r="N1035" s="106"/>
      <c r="O1035" s="106"/>
      <c r="P1035" s="106"/>
      <c r="Q1035" s="106"/>
      <c r="R1035" s="106"/>
      <c r="S1035" s="106"/>
      <c r="T1035" s="106"/>
      <c r="U1035" s="106"/>
      <c r="V1035" s="106"/>
      <c r="W1035" s="106"/>
      <c r="X1035" s="106"/>
      <c r="Y1035" s="106"/>
      <c r="AZ1035" s="124"/>
      <c r="BA1035" s="124"/>
      <c r="BE1035" s="79" t="s">
        <v>1154</v>
      </c>
      <c r="BF1035" s="82" t="s">
        <v>386</v>
      </c>
    </row>
    <row r="1036" spans="8:58">
      <c r="H1036" s="106"/>
      <c r="I1036" s="106"/>
      <c r="J1036" s="106"/>
      <c r="K1036" s="106"/>
      <c r="L1036" s="106"/>
      <c r="M1036" s="106"/>
      <c r="N1036" s="106"/>
      <c r="O1036" s="106"/>
      <c r="P1036" s="106"/>
      <c r="Q1036" s="106"/>
      <c r="R1036" s="106"/>
      <c r="S1036" s="106"/>
      <c r="T1036" s="106"/>
      <c r="U1036" s="106"/>
      <c r="V1036" s="106"/>
      <c r="W1036" s="106"/>
      <c r="X1036" s="106"/>
      <c r="Y1036" s="106"/>
      <c r="AZ1036" s="124"/>
      <c r="BA1036" s="124"/>
      <c r="BE1036" s="79" t="s">
        <v>1892</v>
      </c>
      <c r="BF1036" s="82" t="s">
        <v>386</v>
      </c>
    </row>
    <row r="1037" spans="8:58">
      <c r="H1037" s="106"/>
      <c r="I1037" s="106"/>
      <c r="J1037" s="106"/>
      <c r="K1037" s="106"/>
      <c r="L1037" s="106"/>
      <c r="M1037" s="106"/>
      <c r="N1037" s="106"/>
      <c r="O1037" s="106"/>
      <c r="P1037" s="106"/>
      <c r="Q1037" s="106"/>
      <c r="R1037" s="106"/>
      <c r="S1037" s="106"/>
      <c r="T1037" s="106"/>
      <c r="U1037" s="106"/>
      <c r="V1037" s="106"/>
      <c r="W1037" s="106"/>
      <c r="X1037" s="106"/>
      <c r="Y1037" s="106"/>
      <c r="AZ1037" s="124"/>
      <c r="BA1037" s="124"/>
      <c r="BE1037" s="79" t="s">
        <v>484</v>
      </c>
      <c r="BF1037" s="82" t="s">
        <v>880</v>
      </c>
    </row>
    <row r="1038" spans="8:58">
      <c r="H1038" s="106"/>
      <c r="I1038" s="106"/>
      <c r="J1038" s="106"/>
      <c r="K1038" s="106"/>
      <c r="L1038" s="106"/>
      <c r="M1038" s="106"/>
      <c r="N1038" s="106"/>
      <c r="O1038" s="106"/>
      <c r="P1038" s="106"/>
      <c r="Q1038" s="106"/>
      <c r="R1038" s="106"/>
      <c r="S1038" s="106"/>
      <c r="T1038" s="106"/>
      <c r="U1038" s="106"/>
      <c r="V1038" s="106"/>
      <c r="W1038" s="106"/>
      <c r="X1038" s="106"/>
      <c r="Y1038" s="106"/>
      <c r="AZ1038" s="124"/>
      <c r="BA1038" s="124"/>
      <c r="BE1038" s="79" t="s">
        <v>1894</v>
      </c>
      <c r="BF1038" s="82" t="s">
        <v>386</v>
      </c>
    </row>
    <row r="1039" spans="8:58">
      <c r="H1039" s="106"/>
      <c r="I1039" s="106"/>
      <c r="J1039" s="106"/>
      <c r="K1039" s="106"/>
      <c r="L1039" s="106"/>
      <c r="M1039" s="106"/>
      <c r="N1039" s="106"/>
      <c r="O1039" s="106"/>
      <c r="P1039" s="106"/>
      <c r="Q1039" s="106"/>
      <c r="R1039" s="106"/>
      <c r="S1039" s="106"/>
      <c r="T1039" s="106"/>
      <c r="U1039" s="106"/>
      <c r="V1039" s="106"/>
      <c r="W1039" s="106"/>
      <c r="X1039" s="106"/>
      <c r="Y1039" s="106"/>
      <c r="AZ1039" s="124"/>
      <c r="BA1039" s="124"/>
      <c r="BE1039" s="79" t="s">
        <v>1466</v>
      </c>
      <c r="BF1039" s="82" t="s">
        <v>700</v>
      </c>
    </row>
    <row r="1040" spans="8:58">
      <c r="H1040" s="106"/>
      <c r="I1040" s="106"/>
      <c r="J1040" s="106"/>
      <c r="K1040" s="106"/>
      <c r="L1040" s="106"/>
      <c r="M1040" s="106"/>
      <c r="N1040" s="106"/>
      <c r="O1040" s="106"/>
      <c r="P1040" s="106"/>
      <c r="Q1040" s="106"/>
      <c r="R1040" s="106"/>
      <c r="S1040" s="106"/>
      <c r="T1040" s="106"/>
      <c r="U1040" s="106"/>
      <c r="V1040" s="106"/>
      <c r="W1040" s="106"/>
      <c r="X1040" s="106"/>
      <c r="Y1040" s="106"/>
      <c r="AZ1040" s="124"/>
      <c r="BA1040" s="124"/>
      <c r="BE1040" s="79" t="s">
        <v>811</v>
      </c>
      <c r="BF1040" s="82" t="s">
        <v>386</v>
      </c>
    </row>
    <row r="1041" spans="8:58">
      <c r="H1041" s="106"/>
      <c r="I1041" s="106"/>
      <c r="J1041" s="106"/>
      <c r="K1041" s="106"/>
      <c r="L1041" s="106"/>
      <c r="M1041" s="106"/>
      <c r="N1041" s="106"/>
      <c r="O1041" s="106"/>
      <c r="P1041" s="106"/>
      <c r="Q1041" s="106"/>
      <c r="R1041" s="106"/>
      <c r="S1041" s="106"/>
      <c r="T1041" s="106"/>
      <c r="U1041" s="106"/>
      <c r="V1041" s="106"/>
      <c r="W1041" s="106"/>
      <c r="X1041" s="106"/>
      <c r="Y1041" s="106"/>
      <c r="AZ1041" s="124"/>
      <c r="BA1041" s="124"/>
      <c r="BE1041" s="79" t="s">
        <v>1896</v>
      </c>
      <c r="BF1041" s="82" t="s">
        <v>386</v>
      </c>
    </row>
    <row r="1042" spans="8:58">
      <c r="H1042" s="106"/>
      <c r="I1042" s="106"/>
      <c r="J1042" s="106"/>
      <c r="K1042" s="106"/>
      <c r="L1042" s="106"/>
      <c r="M1042" s="106"/>
      <c r="N1042" s="106"/>
      <c r="O1042" s="106"/>
      <c r="P1042" s="106"/>
      <c r="Q1042" s="106"/>
      <c r="R1042" s="106"/>
      <c r="S1042" s="106"/>
      <c r="T1042" s="106"/>
      <c r="U1042" s="106"/>
      <c r="V1042" s="106"/>
      <c r="W1042" s="106"/>
      <c r="X1042" s="106"/>
      <c r="Y1042" s="106"/>
      <c r="AZ1042" s="124"/>
      <c r="BA1042" s="124"/>
      <c r="BE1042" s="79" t="s">
        <v>1898</v>
      </c>
      <c r="BF1042" s="82" t="s">
        <v>386</v>
      </c>
    </row>
    <row r="1043" spans="8:58">
      <c r="H1043" s="106"/>
      <c r="I1043" s="106"/>
      <c r="J1043" s="106"/>
      <c r="K1043" s="106"/>
      <c r="L1043" s="106"/>
      <c r="M1043" s="106"/>
      <c r="N1043" s="106"/>
      <c r="O1043" s="106"/>
      <c r="P1043" s="106"/>
      <c r="Q1043" s="106"/>
      <c r="R1043" s="106"/>
      <c r="S1043" s="106"/>
      <c r="T1043" s="106"/>
      <c r="U1043" s="106"/>
      <c r="V1043" s="106"/>
      <c r="W1043" s="106"/>
      <c r="X1043" s="106"/>
      <c r="Y1043" s="106"/>
      <c r="AZ1043" s="124"/>
      <c r="BA1043" s="124"/>
      <c r="BE1043" s="79" t="s">
        <v>1524</v>
      </c>
      <c r="BF1043" s="82" t="s">
        <v>386</v>
      </c>
    </row>
    <row r="1044" spans="8:58">
      <c r="H1044" s="106"/>
      <c r="I1044" s="106"/>
      <c r="J1044" s="106"/>
      <c r="K1044" s="106"/>
      <c r="L1044" s="106"/>
      <c r="M1044" s="106"/>
      <c r="N1044" s="106"/>
      <c r="O1044" s="106"/>
      <c r="P1044" s="106"/>
      <c r="Q1044" s="106"/>
      <c r="R1044" s="106"/>
      <c r="S1044" s="106"/>
      <c r="T1044" s="106"/>
      <c r="U1044" s="106"/>
      <c r="V1044" s="106"/>
      <c r="W1044" s="106"/>
      <c r="X1044" s="106"/>
      <c r="Y1044" s="106"/>
      <c r="AZ1044" s="124"/>
      <c r="BA1044" s="124"/>
      <c r="BE1044" s="79" t="s">
        <v>679</v>
      </c>
      <c r="BF1044" s="82" t="s">
        <v>386</v>
      </c>
    </row>
    <row r="1045" spans="8:58">
      <c r="H1045" s="106"/>
      <c r="I1045" s="106"/>
      <c r="J1045" s="106"/>
      <c r="K1045" s="106"/>
      <c r="L1045" s="106"/>
      <c r="M1045" s="106"/>
      <c r="N1045" s="106"/>
      <c r="O1045" s="106"/>
      <c r="P1045" s="106"/>
      <c r="Q1045" s="106"/>
      <c r="R1045" s="106"/>
      <c r="S1045" s="106"/>
      <c r="T1045" s="106"/>
      <c r="U1045" s="106"/>
      <c r="V1045" s="106"/>
      <c r="W1045" s="106"/>
      <c r="X1045" s="106"/>
      <c r="Y1045" s="106"/>
      <c r="AZ1045" s="124"/>
      <c r="BA1045" s="124"/>
      <c r="BE1045" s="79" t="s">
        <v>569</v>
      </c>
      <c r="BF1045" s="82" t="s">
        <v>700</v>
      </c>
    </row>
    <row r="1046" spans="8:58">
      <c r="H1046" s="106"/>
      <c r="I1046" s="106"/>
      <c r="J1046" s="106"/>
      <c r="K1046" s="106"/>
      <c r="L1046" s="106"/>
      <c r="M1046" s="106"/>
      <c r="N1046" s="106"/>
      <c r="O1046" s="106"/>
      <c r="P1046" s="106"/>
      <c r="Q1046" s="106"/>
      <c r="R1046" s="106"/>
      <c r="S1046" s="106"/>
      <c r="T1046" s="106"/>
      <c r="U1046" s="106"/>
      <c r="V1046" s="106"/>
      <c r="W1046" s="106"/>
      <c r="X1046" s="106"/>
      <c r="Y1046" s="106"/>
      <c r="AZ1046" s="124"/>
      <c r="BA1046" s="124"/>
      <c r="BE1046" s="79" t="s">
        <v>1469</v>
      </c>
      <c r="BF1046" s="82" t="s">
        <v>700</v>
      </c>
    </row>
    <row r="1047" spans="8:58">
      <c r="H1047" s="106"/>
      <c r="I1047" s="106"/>
      <c r="J1047" s="106"/>
      <c r="K1047" s="106"/>
      <c r="L1047" s="106"/>
      <c r="M1047" s="106"/>
      <c r="N1047" s="106"/>
      <c r="O1047" s="106"/>
      <c r="P1047" s="106"/>
      <c r="Q1047" s="106"/>
      <c r="R1047" s="106"/>
      <c r="S1047" s="106"/>
      <c r="T1047" s="106"/>
      <c r="U1047" s="106"/>
      <c r="V1047" s="106"/>
      <c r="W1047" s="106"/>
      <c r="X1047" s="106"/>
      <c r="Y1047" s="106"/>
      <c r="AZ1047" s="129"/>
      <c r="BA1047" s="129"/>
      <c r="BE1047" s="130" t="s">
        <v>651</v>
      </c>
      <c r="BF1047" s="82" t="s">
        <v>700</v>
      </c>
    </row>
    <row r="1048" spans="8:58">
      <c r="H1048" s="106"/>
      <c r="I1048" s="106"/>
      <c r="J1048" s="106"/>
      <c r="K1048" s="106"/>
      <c r="L1048" s="106"/>
      <c r="M1048" s="106"/>
      <c r="N1048" s="106"/>
      <c r="O1048" s="106"/>
      <c r="P1048" s="106"/>
      <c r="Q1048" s="106"/>
      <c r="R1048" s="106"/>
      <c r="S1048" s="106"/>
      <c r="T1048" s="106"/>
      <c r="U1048" s="106"/>
      <c r="V1048" s="106"/>
      <c r="W1048" s="106"/>
      <c r="X1048" s="106"/>
      <c r="Y1048" s="106"/>
      <c r="AZ1048" s="124"/>
      <c r="BA1048" s="124"/>
      <c r="BE1048" s="79" t="s">
        <v>1472</v>
      </c>
      <c r="BF1048" s="82" t="s">
        <v>700</v>
      </c>
    </row>
    <row r="1049" spans="8:58">
      <c r="H1049" s="106"/>
      <c r="I1049" s="106"/>
      <c r="J1049" s="106"/>
      <c r="K1049" s="106"/>
      <c r="L1049" s="106"/>
      <c r="M1049" s="106"/>
      <c r="N1049" s="106"/>
      <c r="O1049" s="106"/>
      <c r="P1049" s="106"/>
      <c r="Q1049" s="106"/>
      <c r="R1049" s="106"/>
      <c r="S1049" s="106"/>
      <c r="T1049" s="106"/>
      <c r="U1049" s="106"/>
      <c r="V1049" s="106"/>
      <c r="W1049" s="106"/>
      <c r="X1049" s="106"/>
      <c r="Y1049" s="106"/>
      <c r="AZ1049" s="124"/>
      <c r="BA1049" s="124"/>
      <c r="BE1049" s="79" t="s">
        <v>1899</v>
      </c>
      <c r="BF1049" s="82" t="s">
        <v>386</v>
      </c>
    </row>
    <row r="1050" spans="8:58">
      <c r="H1050" s="106"/>
      <c r="I1050" s="106"/>
      <c r="J1050" s="106"/>
      <c r="K1050" s="106"/>
      <c r="L1050" s="106"/>
      <c r="M1050" s="106"/>
      <c r="N1050" s="106"/>
      <c r="O1050" s="106"/>
      <c r="P1050" s="106"/>
      <c r="Q1050" s="106"/>
      <c r="R1050" s="106"/>
      <c r="S1050" s="106"/>
      <c r="T1050" s="106"/>
      <c r="U1050" s="106"/>
      <c r="V1050" s="106"/>
      <c r="W1050" s="106"/>
      <c r="X1050" s="106"/>
      <c r="Y1050" s="106"/>
      <c r="AZ1050" s="124"/>
      <c r="BA1050" s="124"/>
      <c r="BE1050" s="79" t="s">
        <v>1900</v>
      </c>
      <c r="BF1050" s="82" t="s">
        <v>386</v>
      </c>
    </row>
    <row r="1051" spans="8:58">
      <c r="H1051" s="106"/>
      <c r="I1051" s="106"/>
      <c r="J1051" s="106"/>
      <c r="K1051" s="106"/>
      <c r="L1051" s="106"/>
      <c r="M1051" s="106"/>
      <c r="N1051" s="106"/>
      <c r="O1051" s="106"/>
      <c r="P1051" s="106"/>
      <c r="Q1051" s="106"/>
      <c r="R1051" s="106"/>
      <c r="S1051" s="106"/>
      <c r="T1051" s="106"/>
      <c r="U1051" s="106"/>
      <c r="V1051" s="106"/>
      <c r="W1051" s="106"/>
      <c r="X1051" s="106"/>
      <c r="Y1051" s="106"/>
      <c r="AZ1051" s="124"/>
      <c r="BA1051" s="124"/>
      <c r="BE1051" s="79" t="s">
        <v>1901</v>
      </c>
      <c r="BF1051" s="82" t="s">
        <v>386</v>
      </c>
    </row>
    <row r="1052" spans="8:58">
      <c r="H1052" s="106"/>
      <c r="I1052" s="106"/>
      <c r="J1052" s="106"/>
      <c r="K1052" s="106"/>
      <c r="L1052" s="106"/>
      <c r="M1052" s="106"/>
      <c r="N1052" s="106"/>
      <c r="O1052" s="106"/>
      <c r="P1052" s="106"/>
      <c r="Q1052" s="106"/>
      <c r="R1052" s="106"/>
      <c r="S1052" s="106"/>
      <c r="T1052" s="106"/>
      <c r="U1052" s="106"/>
      <c r="V1052" s="106"/>
      <c r="W1052" s="106"/>
      <c r="X1052" s="106"/>
      <c r="Y1052" s="106"/>
      <c r="AZ1052" s="124"/>
      <c r="BA1052" s="124"/>
      <c r="BE1052" s="79" t="s">
        <v>1902</v>
      </c>
      <c r="BF1052" s="82" t="s">
        <v>386</v>
      </c>
    </row>
    <row r="1053" spans="8:58">
      <c r="H1053" s="106"/>
      <c r="I1053" s="106"/>
      <c r="J1053" s="106"/>
      <c r="K1053" s="106"/>
      <c r="L1053" s="106"/>
      <c r="M1053" s="106"/>
      <c r="N1053" s="106"/>
      <c r="O1053" s="106"/>
      <c r="P1053" s="106"/>
      <c r="Q1053" s="106"/>
      <c r="R1053" s="106"/>
      <c r="S1053" s="106"/>
      <c r="T1053" s="106"/>
      <c r="U1053" s="106"/>
      <c r="V1053" s="106"/>
      <c r="W1053" s="106"/>
      <c r="X1053" s="106"/>
      <c r="Y1053" s="106"/>
      <c r="AZ1053" s="124"/>
      <c r="BA1053" s="124"/>
      <c r="BE1053" s="79" t="s">
        <v>1903</v>
      </c>
      <c r="BF1053" s="82" t="s">
        <v>386</v>
      </c>
    </row>
    <row r="1054" spans="8:58">
      <c r="H1054" s="106"/>
      <c r="I1054" s="106"/>
      <c r="J1054" s="106"/>
      <c r="K1054" s="106"/>
      <c r="L1054" s="106"/>
      <c r="M1054" s="106"/>
      <c r="N1054" s="106"/>
      <c r="O1054" s="106"/>
      <c r="P1054" s="106"/>
      <c r="Q1054" s="106"/>
      <c r="R1054" s="106"/>
      <c r="S1054" s="106"/>
      <c r="T1054" s="106"/>
      <c r="U1054" s="106"/>
      <c r="V1054" s="106"/>
      <c r="W1054" s="106"/>
      <c r="X1054" s="106"/>
      <c r="Y1054" s="106"/>
      <c r="AZ1054" s="124"/>
      <c r="BA1054" s="124"/>
      <c r="BE1054" s="79" t="s">
        <v>1527</v>
      </c>
      <c r="BF1054" s="82" t="s">
        <v>386</v>
      </c>
    </row>
    <row r="1055" spans="8:58">
      <c r="H1055" s="106"/>
      <c r="I1055" s="106"/>
      <c r="J1055" s="106"/>
      <c r="K1055" s="106"/>
      <c r="L1055" s="106"/>
      <c r="M1055" s="106"/>
      <c r="N1055" s="106"/>
      <c r="O1055" s="106"/>
      <c r="P1055" s="106"/>
      <c r="Q1055" s="106"/>
      <c r="R1055" s="106"/>
      <c r="S1055" s="106"/>
      <c r="T1055" s="106"/>
      <c r="U1055" s="106"/>
      <c r="V1055" s="106"/>
      <c r="W1055" s="106"/>
      <c r="X1055" s="106"/>
      <c r="Y1055" s="106"/>
      <c r="AZ1055" s="124"/>
      <c r="BA1055" s="124"/>
      <c r="BE1055" s="79" t="s">
        <v>1904</v>
      </c>
      <c r="BF1055" s="82" t="s">
        <v>386</v>
      </c>
    </row>
    <row r="1056" spans="8:58">
      <c r="H1056" s="106"/>
      <c r="I1056" s="106"/>
      <c r="J1056" s="106"/>
      <c r="K1056" s="106"/>
      <c r="L1056" s="106"/>
      <c r="M1056" s="106"/>
      <c r="N1056" s="106"/>
      <c r="O1056" s="106"/>
      <c r="P1056" s="106"/>
      <c r="Q1056" s="106"/>
      <c r="R1056" s="106"/>
      <c r="S1056" s="106"/>
      <c r="T1056" s="106"/>
      <c r="U1056" s="106"/>
      <c r="V1056" s="106"/>
      <c r="W1056" s="106"/>
      <c r="X1056" s="106"/>
      <c r="Y1056" s="106"/>
      <c r="AZ1056" s="124"/>
      <c r="BA1056" s="124"/>
      <c r="BE1056" s="79" t="s">
        <v>617</v>
      </c>
      <c r="BF1056" s="82" t="s">
        <v>386</v>
      </c>
    </row>
    <row r="1057" spans="8:58">
      <c r="H1057" s="106"/>
      <c r="I1057" s="106"/>
      <c r="J1057" s="106"/>
      <c r="K1057" s="106"/>
      <c r="L1057" s="106"/>
      <c r="M1057" s="106"/>
      <c r="N1057" s="106"/>
      <c r="O1057" s="106"/>
      <c r="P1057" s="106"/>
      <c r="Q1057" s="106"/>
      <c r="R1057" s="106"/>
      <c r="S1057" s="106"/>
      <c r="T1057" s="106"/>
      <c r="U1057" s="106"/>
      <c r="V1057" s="106"/>
      <c r="W1057" s="106"/>
      <c r="X1057" s="106"/>
      <c r="Y1057" s="106"/>
      <c r="AZ1057" s="124"/>
      <c r="BA1057" s="124"/>
      <c r="BE1057" s="79" t="s">
        <v>1530</v>
      </c>
      <c r="BF1057" s="82" t="s">
        <v>386</v>
      </c>
    </row>
    <row r="1058" spans="8:58">
      <c r="H1058" s="106"/>
      <c r="I1058" s="106"/>
      <c r="J1058" s="106"/>
      <c r="K1058" s="106"/>
      <c r="L1058" s="106"/>
      <c r="M1058" s="106"/>
      <c r="N1058" s="106"/>
      <c r="O1058" s="106"/>
      <c r="P1058" s="106"/>
      <c r="Q1058" s="106"/>
      <c r="R1058" s="106"/>
      <c r="S1058" s="106"/>
      <c r="T1058" s="106"/>
      <c r="U1058" s="106"/>
      <c r="V1058" s="106"/>
      <c r="W1058" s="106"/>
      <c r="X1058" s="106"/>
      <c r="Y1058" s="106"/>
      <c r="AZ1058" s="124"/>
      <c r="BA1058" s="124"/>
      <c r="BE1058" s="79" t="s">
        <v>1533</v>
      </c>
      <c r="BF1058" s="82" t="s">
        <v>386</v>
      </c>
    </row>
    <row r="1059" spans="8:58">
      <c r="H1059" s="106"/>
      <c r="I1059" s="106"/>
      <c r="J1059" s="106"/>
      <c r="K1059" s="106"/>
      <c r="L1059" s="106"/>
      <c r="M1059" s="106"/>
      <c r="N1059" s="106"/>
      <c r="O1059" s="106"/>
      <c r="P1059" s="106"/>
      <c r="Q1059" s="106"/>
      <c r="R1059" s="106"/>
      <c r="S1059" s="106"/>
      <c r="T1059" s="106"/>
      <c r="U1059" s="106"/>
      <c r="V1059" s="106"/>
      <c r="W1059" s="106"/>
      <c r="X1059" s="106"/>
      <c r="Y1059" s="106"/>
      <c r="AZ1059" s="124"/>
      <c r="BA1059" s="124"/>
      <c r="BE1059" s="79" t="s">
        <v>688</v>
      </c>
      <c r="BF1059" s="82" t="s">
        <v>386</v>
      </c>
    </row>
    <row r="1060" spans="8:58">
      <c r="H1060" s="106"/>
      <c r="I1060" s="106"/>
      <c r="J1060" s="106"/>
      <c r="K1060" s="106"/>
      <c r="L1060" s="106"/>
      <c r="M1060" s="106"/>
      <c r="N1060" s="106"/>
      <c r="O1060" s="106"/>
      <c r="P1060" s="106"/>
      <c r="Q1060" s="106"/>
      <c r="R1060" s="106"/>
      <c r="S1060" s="106"/>
      <c r="T1060" s="106"/>
      <c r="U1060" s="106"/>
      <c r="V1060" s="106"/>
      <c r="W1060" s="106"/>
      <c r="X1060" s="106"/>
      <c r="Y1060" s="106"/>
      <c r="AZ1060" s="124"/>
      <c r="BA1060" s="124"/>
      <c r="BE1060" s="79" t="s">
        <v>1130</v>
      </c>
      <c r="BF1060" s="82" t="s">
        <v>700</v>
      </c>
    </row>
    <row r="1061" spans="8:58">
      <c r="H1061" s="106"/>
      <c r="I1061" s="106"/>
      <c r="J1061" s="106"/>
      <c r="K1061" s="106"/>
      <c r="L1061" s="106"/>
      <c r="M1061" s="106"/>
      <c r="N1061" s="106"/>
      <c r="O1061" s="106"/>
      <c r="P1061" s="106"/>
      <c r="Q1061" s="106"/>
      <c r="R1061" s="106"/>
      <c r="S1061" s="106"/>
      <c r="T1061" s="106"/>
      <c r="U1061" s="106"/>
      <c r="V1061" s="106"/>
      <c r="W1061" s="106"/>
      <c r="X1061" s="106"/>
      <c r="Y1061" s="106"/>
      <c r="AZ1061" s="124"/>
      <c r="BA1061" s="124"/>
      <c r="BE1061" s="79" t="s">
        <v>482</v>
      </c>
      <c r="BF1061" s="82" t="s">
        <v>386</v>
      </c>
    </row>
    <row r="1062" spans="8:58">
      <c r="H1062" s="106"/>
      <c r="I1062" s="106"/>
      <c r="J1062" s="106"/>
      <c r="K1062" s="106"/>
      <c r="L1062" s="106"/>
      <c r="M1062" s="106"/>
      <c r="N1062" s="106"/>
      <c r="O1062" s="106"/>
      <c r="P1062" s="106"/>
      <c r="Q1062" s="106"/>
      <c r="R1062" s="106"/>
      <c r="S1062" s="106"/>
      <c r="T1062" s="106"/>
      <c r="U1062" s="106"/>
      <c r="V1062" s="106"/>
      <c r="W1062" s="106"/>
      <c r="X1062" s="106"/>
      <c r="Y1062" s="106"/>
      <c r="AZ1062" s="124"/>
      <c r="BA1062" s="124"/>
      <c r="BE1062" s="79" t="s">
        <v>1161</v>
      </c>
      <c r="BF1062" s="82" t="s">
        <v>386</v>
      </c>
    </row>
    <row r="1063" spans="8:58">
      <c r="H1063" s="106"/>
      <c r="I1063" s="106"/>
      <c r="J1063" s="106"/>
      <c r="K1063" s="106"/>
      <c r="L1063" s="106"/>
      <c r="M1063" s="106"/>
      <c r="N1063" s="106"/>
      <c r="O1063" s="106"/>
      <c r="P1063" s="106"/>
      <c r="Q1063" s="106"/>
      <c r="R1063" s="106"/>
      <c r="S1063" s="106"/>
      <c r="T1063" s="106"/>
      <c r="U1063" s="106"/>
      <c r="V1063" s="106"/>
      <c r="W1063" s="106"/>
      <c r="X1063" s="106"/>
      <c r="Y1063" s="106"/>
      <c r="AZ1063" s="124"/>
      <c r="BA1063" s="124"/>
      <c r="BE1063" s="79" t="s">
        <v>1905</v>
      </c>
      <c r="BF1063" s="82" t="s">
        <v>386</v>
      </c>
    </row>
    <row r="1064" spans="8:58">
      <c r="H1064" s="106"/>
      <c r="I1064" s="106"/>
      <c r="J1064" s="106"/>
      <c r="K1064" s="106"/>
      <c r="L1064" s="106"/>
      <c r="M1064" s="106"/>
      <c r="N1064" s="106"/>
      <c r="O1064" s="106"/>
      <c r="P1064" s="106"/>
      <c r="Q1064" s="106"/>
      <c r="R1064" s="106"/>
      <c r="S1064" s="106"/>
      <c r="T1064" s="106"/>
      <c r="U1064" s="106"/>
      <c r="V1064" s="106"/>
      <c r="W1064" s="106"/>
      <c r="X1064" s="106"/>
      <c r="Y1064" s="106"/>
      <c r="AZ1064" s="124"/>
      <c r="BA1064" s="124"/>
      <c r="BE1064" s="79" t="s">
        <v>1475</v>
      </c>
      <c r="BF1064" s="82" t="s">
        <v>700</v>
      </c>
    </row>
    <row r="1065" spans="8:58">
      <c r="H1065" s="106"/>
      <c r="I1065" s="106"/>
      <c r="J1065" s="106"/>
      <c r="K1065" s="106"/>
      <c r="L1065" s="106"/>
      <c r="M1065" s="106"/>
      <c r="N1065" s="106"/>
      <c r="O1065" s="106"/>
      <c r="P1065" s="106"/>
      <c r="Q1065" s="106"/>
      <c r="R1065" s="106"/>
      <c r="S1065" s="106"/>
      <c r="T1065" s="106"/>
      <c r="U1065" s="106"/>
      <c r="V1065" s="106"/>
      <c r="W1065" s="106"/>
      <c r="X1065" s="106"/>
      <c r="Y1065" s="106"/>
      <c r="AZ1065" s="124"/>
      <c r="BA1065" s="124"/>
      <c r="BE1065" s="79" t="s">
        <v>814</v>
      </c>
      <c r="BF1065" s="82" t="s">
        <v>386</v>
      </c>
    </row>
    <row r="1066" spans="8:58">
      <c r="H1066" s="106"/>
      <c r="I1066" s="106"/>
      <c r="J1066" s="106"/>
      <c r="K1066" s="106"/>
      <c r="L1066" s="106"/>
      <c r="M1066" s="106"/>
      <c r="N1066" s="106"/>
      <c r="O1066" s="106"/>
      <c r="P1066" s="106"/>
      <c r="Q1066" s="106"/>
      <c r="R1066" s="106"/>
      <c r="S1066" s="106"/>
      <c r="T1066" s="106"/>
      <c r="U1066" s="106"/>
      <c r="V1066" s="106"/>
      <c r="W1066" s="106"/>
      <c r="X1066" s="106"/>
      <c r="Y1066" s="106"/>
      <c r="AZ1066" s="124"/>
      <c r="BA1066" s="124"/>
      <c r="BE1066" s="79" t="s">
        <v>819</v>
      </c>
      <c r="BF1066" s="82" t="s">
        <v>386</v>
      </c>
    </row>
    <row r="1067" spans="8:58">
      <c r="H1067" s="106"/>
      <c r="I1067" s="106"/>
      <c r="J1067" s="106"/>
      <c r="K1067" s="106"/>
      <c r="L1067" s="106"/>
      <c r="M1067" s="106"/>
      <c r="N1067" s="106"/>
      <c r="O1067" s="106"/>
      <c r="P1067" s="106"/>
      <c r="Q1067" s="106"/>
      <c r="R1067" s="106"/>
      <c r="S1067" s="106"/>
      <c r="T1067" s="106"/>
      <c r="U1067" s="106"/>
      <c r="V1067" s="106"/>
      <c r="W1067" s="106"/>
      <c r="X1067" s="106"/>
      <c r="Y1067" s="106"/>
      <c r="AZ1067" s="124"/>
      <c r="BA1067" s="124"/>
      <c r="BE1067" s="79" t="s">
        <v>1906</v>
      </c>
      <c r="BF1067" s="82" t="s">
        <v>386</v>
      </c>
    </row>
    <row r="1068" spans="8:58">
      <c r="H1068" s="106"/>
      <c r="I1068" s="106"/>
      <c r="J1068" s="106"/>
      <c r="K1068" s="106"/>
      <c r="L1068" s="106"/>
      <c r="M1068" s="106"/>
      <c r="N1068" s="106"/>
      <c r="O1068" s="106"/>
      <c r="P1068" s="106"/>
      <c r="Q1068" s="106"/>
      <c r="R1068" s="106"/>
      <c r="S1068" s="106"/>
      <c r="T1068" s="106"/>
      <c r="U1068" s="106"/>
      <c r="V1068" s="106"/>
      <c r="W1068" s="106"/>
      <c r="X1068" s="106"/>
      <c r="Y1068" s="106"/>
      <c r="AZ1068" s="124"/>
      <c r="BA1068" s="124"/>
      <c r="BE1068" s="79" t="s">
        <v>698</v>
      </c>
      <c r="BF1068" s="82" t="s">
        <v>386</v>
      </c>
    </row>
    <row r="1069" spans="8:58">
      <c r="H1069" s="106"/>
      <c r="I1069" s="106"/>
      <c r="J1069" s="106"/>
      <c r="K1069" s="106"/>
      <c r="L1069" s="106"/>
      <c r="M1069" s="106"/>
      <c r="N1069" s="106"/>
      <c r="O1069" s="106"/>
      <c r="P1069" s="106"/>
      <c r="Q1069" s="106"/>
      <c r="R1069" s="106"/>
      <c r="S1069" s="106"/>
      <c r="T1069" s="106"/>
      <c r="U1069" s="106"/>
      <c r="V1069" s="106"/>
      <c r="W1069" s="106"/>
      <c r="X1069" s="106"/>
      <c r="Y1069" s="106"/>
      <c r="AZ1069" s="124"/>
      <c r="BA1069" s="124"/>
      <c r="BE1069" s="79" t="s">
        <v>1536</v>
      </c>
      <c r="BF1069" s="82" t="s">
        <v>386</v>
      </c>
    </row>
    <row r="1070" spans="8:58">
      <c r="H1070" s="106"/>
      <c r="I1070" s="106"/>
      <c r="J1070" s="106"/>
      <c r="K1070" s="106"/>
      <c r="L1070" s="106"/>
      <c r="M1070" s="106"/>
      <c r="N1070" s="106"/>
      <c r="O1070" s="106"/>
      <c r="P1070" s="106"/>
      <c r="Q1070" s="106"/>
      <c r="R1070" s="106"/>
      <c r="S1070" s="106"/>
      <c r="T1070" s="106"/>
      <c r="U1070" s="106"/>
      <c r="V1070" s="106"/>
      <c r="W1070" s="106"/>
      <c r="X1070" s="106"/>
      <c r="Y1070" s="106"/>
      <c r="AZ1070" s="124"/>
      <c r="BA1070" s="124"/>
      <c r="BE1070" s="79" t="s">
        <v>1539</v>
      </c>
      <c r="BF1070" s="82" t="s">
        <v>386</v>
      </c>
    </row>
    <row r="1071" spans="8:58">
      <c r="H1071" s="106"/>
      <c r="I1071" s="106"/>
      <c r="J1071" s="106"/>
      <c r="K1071" s="106"/>
      <c r="L1071" s="106"/>
      <c r="M1071" s="106"/>
      <c r="N1071" s="106"/>
      <c r="O1071" s="106"/>
      <c r="P1071" s="106"/>
      <c r="Q1071" s="106"/>
      <c r="R1071" s="106"/>
      <c r="S1071" s="106"/>
      <c r="T1071" s="106"/>
      <c r="U1071" s="106"/>
      <c r="V1071" s="106"/>
      <c r="W1071" s="106"/>
      <c r="X1071" s="106"/>
      <c r="Y1071" s="106"/>
      <c r="AZ1071" s="124"/>
      <c r="BA1071" s="124"/>
      <c r="BE1071" s="79" t="s">
        <v>1907</v>
      </c>
      <c r="BF1071" s="82" t="s">
        <v>386</v>
      </c>
    </row>
    <row r="1072" spans="8:58">
      <c r="H1072" s="106"/>
      <c r="I1072" s="106"/>
      <c r="J1072" s="106"/>
      <c r="K1072" s="106"/>
      <c r="L1072" s="106"/>
      <c r="M1072" s="106"/>
      <c r="N1072" s="106"/>
      <c r="O1072" s="106"/>
      <c r="P1072" s="106"/>
      <c r="Q1072" s="106"/>
      <c r="R1072" s="106"/>
      <c r="S1072" s="106"/>
      <c r="T1072" s="106"/>
      <c r="U1072" s="106"/>
      <c r="V1072" s="106"/>
      <c r="W1072" s="106"/>
      <c r="X1072" s="106"/>
      <c r="Y1072" s="106"/>
      <c r="AZ1072" s="124"/>
      <c r="BA1072" s="124"/>
      <c r="BE1072" s="79" t="s">
        <v>1908</v>
      </c>
      <c r="BF1072" s="82" t="s">
        <v>386</v>
      </c>
    </row>
    <row r="1073" spans="8:58">
      <c r="H1073" s="106"/>
      <c r="I1073" s="106"/>
      <c r="J1073" s="106"/>
      <c r="K1073" s="106"/>
      <c r="L1073" s="106"/>
      <c r="M1073" s="106"/>
      <c r="N1073" s="106"/>
      <c r="O1073" s="106"/>
      <c r="P1073" s="106"/>
      <c r="Q1073" s="106"/>
      <c r="R1073" s="106"/>
      <c r="S1073" s="106"/>
      <c r="T1073" s="106"/>
      <c r="U1073" s="106"/>
      <c r="V1073" s="106"/>
      <c r="W1073" s="106"/>
      <c r="X1073" s="106"/>
      <c r="Y1073" s="106"/>
      <c r="AZ1073" s="124"/>
      <c r="BA1073" s="124"/>
      <c r="BE1073" s="79" t="s">
        <v>1909</v>
      </c>
      <c r="BF1073" s="82" t="s">
        <v>386</v>
      </c>
    </row>
    <row r="1074" spans="8:58">
      <c r="H1074" s="106"/>
      <c r="I1074" s="106"/>
      <c r="J1074" s="106"/>
      <c r="K1074" s="106"/>
      <c r="L1074" s="106"/>
      <c r="M1074" s="106"/>
      <c r="N1074" s="106"/>
      <c r="O1074" s="106"/>
      <c r="P1074" s="106"/>
      <c r="Q1074" s="106"/>
      <c r="R1074" s="106"/>
      <c r="S1074" s="106"/>
      <c r="T1074" s="106"/>
      <c r="U1074" s="106"/>
      <c r="V1074" s="106"/>
      <c r="W1074" s="106"/>
      <c r="X1074" s="106"/>
      <c r="Y1074" s="106"/>
      <c r="AZ1074" s="124"/>
      <c r="BA1074" s="124"/>
      <c r="BE1074" s="79" t="s">
        <v>1323</v>
      </c>
      <c r="BF1074" s="82" t="s">
        <v>386</v>
      </c>
    </row>
    <row r="1075" spans="8:58">
      <c r="H1075" s="106"/>
      <c r="I1075" s="106"/>
      <c r="J1075" s="106"/>
      <c r="K1075" s="106"/>
      <c r="L1075" s="106"/>
      <c r="M1075" s="106"/>
      <c r="N1075" s="106"/>
      <c r="O1075" s="106"/>
      <c r="P1075" s="106"/>
      <c r="Q1075" s="106"/>
      <c r="R1075" s="106"/>
      <c r="S1075" s="106"/>
      <c r="T1075" s="106"/>
      <c r="U1075" s="106"/>
      <c r="V1075" s="106"/>
      <c r="W1075" s="106"/>
      <c r="X1075" s="106"/>
      <c r="Y1075" s="106"/>
      <c r="AZ1075" s="124"/>
      <c r="BA1075" s="124"/>
      <c r="BE1075" s="79" t="s">
        <v>1327</v>
      </c>
      <c r="BF1075" s="82" t="s">
        <v>386</v>
      </c>
    </row>
    <row r="1076" spans="8:58">
      <c r="H1076" s="106"/>
      <c r="I1076" s="106"/>
      <c r="J1076" s="106"/>
      <c r="K1076" s="106"/>
      <c r="L1076" s="106"/>
      <c r="M1076" s="106"/>
      <c r="N1076" s="106"/>
      <c r="O1076" s="106"/>
      <c r="P1076" s="106"/>
      <c r="Q1076" s="106"/>
      <c r="R1076" s="106"/>
      <c r="S1076" s="106"/>
      <c r="T1076" s="106"/>
      <c r="U1076" s="106"/>
      <c r="V1076" s="106"/>
      <c r="W1076" s="106"/>
      <c r="X1076" s="106"/>
      <c r="Y1076" s="106"/>
      <c r="AZ1076" s="124"/>
      <c r="BA1076" s="124"/>
      <c r="BE1076" s="79" t="s">
        <v>1910</v>
      </c>
      <c r="BF1076" s="82" t="s">
        <v>386</v>
      </c>
    </row>
    <row r="1077" spans="8:58">
      <c r="H1077" s="106"/>
      <c r="I1077" s="106"/>
      <c r="J1077" s="106"/>
      <c r="K1077" s="106"/>
      <c r="L1077" s="106"/>
      <c r="M1077" s="106"/>
      <c r="N1077" s="106"/>
      <c r="O1077" s="106"/>
      <c r="P1077" s="106"/>
      <c r="Q1077" s="106"/>
      <c r="R1077" s="106"/>
      <c r="S1077" s="106"/>
      <c r="T1077" s="106"/>
      <c r="U1077" s="106"/>
      <c r="V1077" s="106"/>
      <c r="W1077" s="106"/>
      <c r="X1077" s="106"/>
      <c r="Y1077" s="106"/>
      <c r="AZ1077" s="124"/>
      <c r="BA1077" s="124"/>
      <c r="BE1077" s="79" t="s">
        <v>1331</v>
      </c>
      <c r="BF1077" s="82" t="s">
        <v>386</v>
      </c>
    </row>
    <row r="1078" spans="8:58">
      <c r="H1078" s="106"/>
      <c r="I1078" s="106"/>
      <c r="J1078" s="106"/>
      <c r="K1078" s="106"/>
      <c r="L1078" s="106"/>
      <c r="M1078" s="106"/>
      <c r="N1078" s="106"/>
      <c r="O1078" s="106"/>
      <c r="P1078" s="106"/>
      <c r="Q1078" s="106"/>
      <c r="R1078" s="106"/>
      <c r="S1078" s="106"/>
      <c r="T1078" s="106"/>
      <c r="U1078" s="106"/>
      <c r="V1078" s="106"/>
      <c r="W1078" s="106"/>
      <c r="X1078" s="106"/>
      <c r="Y1078" s="106"/>
      <c r="AZ1078" s="124"/>
      <c r="BA1078" s="124"/>
      <c r="BE1078" s="79" t="s">
        <v>1170</v>
      </c>
      <c r="BF1078" s="82" t="s">
        <v>386</v>
      </c>
    </row>
    <row r="1079" spans="8:58">
      <c r="H1079" s="106"/>
      <c r="I1079" s="106"/>
      <c r="J1079" s="106"/>
      <c r="K1079" s="106"/>
      <c r="L1079" s="106"/>
      <c r="M1079" s="106"/>
      <c r="N1079" s="106"/>
      <c r="O1079" s="106"/>
      <c r="P1079" s="106"/>
      <c r="Q1079" s="106"/>
      <c r="R1079" s="106"/>
      <c r="S1079" s="106"/>
      <c r="T1079" s="106"/>
      <c r="U1079" s="106"/>
      <c r="V1079" s="106"/>
      <c r="W1079" s="106"/>
      <c r="X1079" s="106"/>
      <c r="Y1079" s="106"/>
      <c r="AZ1079" s="124"/>
      <c r="BA1079" s="124"/>
      <c r="BE1079" s="79" t="s">
        <v>1911</v>
      </c>
      <c r="BF1079" s="82" t="s">
        <v>386</v>
      </c>
    </row>
    <row r="1080" spans="8:58">
      <c r="H1080" s="106"/>
      <c r="I1080" s="106"/>
      <c r="J1080" s="106"/>
      <c r="K1080" s="106"/>
      <c r="L1080" s="106"/>
      <c r="M1080" s="106"/>
      <c r="N1080" s="106"/>
      <c r="O1080" s="106"/>
      <c r="P1080" s="106"/>
      <c r="Q1080" s="106"/>
      <c r="R1080" s="106"/>
      <c r="S1080" s="106"/>
      <c r="T1080" s="106"/>
      <c r="U1080" s="106"/>
      <c r="V1080" s="106"/>
      <c r="W1080" s="106"/>
      <c r="X1080" s="106"/>
      <c r="Y1080" s="106"/>
      <c r="AZ1080" s="124"/>
      <c r="BA1080" s="124"/>
      <c r="BE1080" s="79" t="s">
        <v>1912</v>
      </c>
      <c r="BF1080" s="82" t="s">
        <v>386</v>
      </c>
    </row>
    <row r="1081" spans="8:58">
      <c r="H1081" s="106"/>
      <c r="I1081" s="106"/>
      <c r="J1081" s="106"/>
      <c r="K1081" s="106"/>
      <c r="L1081" s="106"/>
      <c r="M1081" s="106"/>
      <c r="N1081" s="106"/>
      <c r="O1081" s="106"/>
      <c r="P1081" s="106"/>
      <c r="Q1081" s="106"/>
      <c r="R1081" s="106"/>
      <c r="S1081" s="106"/>
      <c r="T1081" s="106"/>
      <c r="U1081" s="106"/>
      <c r="V1081" s="106"/>
      <c r="W1081" s="106"/>
      <c r="X1081" s="106"/>
      <c r="Y1081" s="106"/>
      <c r="AZ1081" s="124"/>
      <c r="BA1081" s="124"/>
      <c r="BE1081" s="79" t="s">
        <v>1137</v>
      </c>
      <c r="BF1081" s="82" t="s">
        <v>700</v>
      </c>
    </row>
    <row r="1082" spans="8:58">
      <c r="H1082" s="106"/>
      <c r="I1082" s="106"/>
      <c r="J1082" s="106"/>
      <c r="K1082" s="106"/>
      <c r="L1082" s="106"/>
      <c r="M1082" s="106"/>
      <c r="N1082" s="106"/>
      <c r="O1082" s="106"/>
      <c r="P1082" s="106"/>
      <c r="Q1082" s="106"/>
      <c r="R1082" s="106"/>
      <c r="S1082" s="106"/>
      <c r="T1082" s="106"/>
      <c r="U1082" s="106"/>
      <c r="V1082" s="106"/>
      <c r="W1082" s="106"/>
      <c r="X1082" s="106"/>
      <c r="Y1082" s="106"/>
      <c r="AZ1082" s="124"/>
      <c r="BA1082" s="124"/>
      <c r="BE1082" s="79" t="s">
        <v>824</v>
      </c>
      <c r="BF1082" s="82" t="s">
        <v>386</v>
      </c>
    </row>
    <row r="1083" spans="8:58">
      <c r="H1083" s="106"/>
      <c r="I1083" s="106"/>
      <c r="J1083" s="106"/>
      <c r="K1083" s="106"/>
      <c r="L1083" s="106"/>
      <c r="M1083" s="106"/>
      <c r="N1083" s="106"/>
      <c r="O1083" s="106"/>
      <c r="P1083" s="106"/>
      <c r="Q1083" s="106"/>
      <c r="R1083" s="106"/>
      <c r="S1083" s="106"/>
      <c r="T1083" s="106"/>
      <c r="U1083" s="106"/>
      <c r="V1083" s="106"/>
      <c r="W1083" s="106"/>
      <c r="X1083" s="106"/>
      <c r="Y1083" s="106"/>
      <c r="AZ1083" s="124"/>
      <c r="BA1083" s="124"/>
      <c r="BE1083" s="79" t="s">
        <v>829</v>
      </c>
      <c r="BF1083" s="82" t="s">
        <v>386</v>
      </c>
    </row>
    <row r="1084" spans="8:58">
      <c r="H1084" s="106"/>
      <c r="I1084" s="106"/>
      <c r="J1084" s="106"/>
      <c r="K1084" s="106"/>
      <c r="L1084" s="106"/>
      <c r="M1084" s="106"/>
      <c r="N1084" s="106"/>
      <c r="O1084" s="106"/>
      <c r="P1084" s="106"/>
      <c r="Q1084" s="106"/>
      <c r="R1084" s="106"/>
      <c r="S1084" s="106"/>
      <c r="T1084" s="106"/>
      <c r="U1084" s="106"/>
      <c r="V1084" s="106"/>
      <c r="W1084" s="106"/>
      <c r="X1084" s="106"/>
      <c r="Y1084" s="106"/>
      <c r="AZ1084" s="124"/>
      <c r="BA1084" s="124"/>
      <c r="BE1084" s="79" t="s">
        <v>507</v>
      </c>
      <c r="BF1084" s="82" t="s">
        <v>880</v>
      </c>
    </row>
    <row r="1085" spans="8:58">
      <c r="H1085" s="106"/>
      <c r="I1085" s="106"/>
      <c r="J1085" s="106"/>
      <c r="K1085" s="106"/>
      <c r="L1085" s="106"/>
      <c r="M1085" s="106"/>
      <c r="N1085" s="106"/>
      <c r="O1085" s="106"/>
      <c r="P1085" s="106"/>
      <c r="Q1085" s="106"/>
      <c r="R1085" s="106"/>
      <c r="S1085" s="106"/>
      <c r="T1085" s="106"/>
      <c r="U1085" s="106"/>
      <c r="V1085" s="106"/>
      <c r="W1085" s="106"/>
      <c r="X1085" s="106"/>
      <c r="Y1085" s="106"/>
      <c r="AZ1085" s="124"/>
      <c r="BA1085" s="124"/>
      <c r="BE1085" s="79" t="s">
        <v>1914</v>
      </c>
      <c r="BF1085" s="82" t="s">
        <v>386</v>
      </c>
    </row>
    <row r="1086" spans="8:58">
      <c r="H1086" s="106"/>
      <c r="I1086" s="106"/>
      <c r="J1086" s="106"/>
      <c r="K1086" s="106"/>
      <c r="L1086" s="106"/>
      <c r="M1086" s="106"/>
      <c r="N1086" s="106"/>
      <c r="O1086" s="106"/>
      <c r="P1086" s="106"/>
      <c r="Q1086" s="106"/>
      <c r="R1086" s="106"/>
      <c r="S1086" s="106"/>
      <c r="T1086" s="106"/>
      <c r="U1086" s="106"/>
      <c r="V1086" s="106"/>
      <c r="W1086" s="106"/>
      <c r="X1086" s="106"/>
      <c r="Y1086" s="106"/>
      <c r="AZ1086" s="124"/>
      <c r="BA1086" s="124"/>
      <c r="BE1086" s="79" t="s">
        <v>527</v>
      </c>
      <c r="BF1086" s="82" t="s">
        <v>880</v>
      </c>
    </row>
    <row r="1087" spans="8:58">
      <c r="H1087" s="106"/>
      <c r="I1087" s="106"/>
      <c r="J1087" s="106"/>
      <c r="K1087" s="106"/>
      <c r="L1087" s="106"/>
      <c r="M1087" s="106"/>
      <c r="N1087" s="106"/>
      <c r="O1087" s="106"/>
      <c r="P1087" s="106"/>
      <c r="Q1087" s="106"/>
      <c r="R1087" s="106"/>
      <c r="S1087" s="106"/>
      <c r="T1087" s="106"/>
      <c r="U1087" s="106"/>
      <c r="V1087" s="106"/>
      <c r="W1087" s="106"/>
      <c r="X1087" s="106"/>
      <c r="Y1087" s="106"/>
      <c r="AZ1087" s="124"/>
      <c r="BA1087" s="124"/>
      <c r="BE1087" s="79" t="s">
        <v>1916</v>
      </c>
      <c r="BF1087" s="82" t="s">
        <v>386</v>
      </c>
    </row>
    <row r="1088" spans="8:58">
      <c r="H1088" s="106"/>
      <c r="I1088" s="106"/>
      <c r="J1088" s="106"/>
      <c r="K1088" s="106"/>
      <c r="L1088" s="106"/>
      <c r="M1088" s="106"/>
      <c r="N1088" s="106"/>
      <c r="O1088" s="106"/>
      <c r="P1088" s="106"/>
      <c r="Q1088" s="106"/>
      <c r="R1088" s="106"/>
      <c r="S1088" s="106"/>
      <c r="T1088" s="106"/>
      <c r="U1088" s="106"/>
      <c r="V1088" s="106"/>
      <c r="W1088" s="106"/>
      <c r="X1088" s="106"/>
      <c r="Y1088" s="106"/>
      <c r="AZ1088" s="124"/>
      <c r="BA1088" s="124"/>
      <c r="BE1088" s="79" t="s">
        <v>1918</v>
      </c>
      <c r="BF1088" s="82" t="s">
        <v>386</v>
      </c>
    </row>
    <row r="1089" spans="8:58">
      <c r="H1089" s="106"/>
      <c r="I1089" s="106"/>
      <c r="J1089" s="106"/>
      <c r="K1089" s="106"/>
      <c r="L1089" s="106"/>
      <c r="M1089" s="106"/>
      <c r="N1089" s="106"/>
      <c r="O1089" s="106"/>
      <c r="P1089" s="106"/>
      <c r="Q1089" s="106"/>
      <c r="R1089" s="106"/>
      <c r="S1089" s="106"/>
      <c r="T1089" s="106"/>
      <c r="U1089" s="106"/>
      <c r="V1089" s="106"/>
      <c r="W1089" s="106"/>
      <c r="X1089" s="106"/>
      <c r="Y1089" s="106"/>
      <c r="AZ1089" s="124"/>
      <c r="BA1089" s="124"/>
      <c r="BE1089" s="79" t="s">
        <v>1920</v>
      </c>
      <c r="BF1089" s="82" t="s">
        <v>386</v>
      </c>
    </row>
    <row r="1090" spans="8:58">
      <c r="H1090" s="106"/>
      <c r="I1090" s="106"/>
      <c r="J1090" s="106"/>
      <c r="K1090" s="106"/>
      <c r="L1090" s="106"/>
      <c r="M1090" s="106"/>
      <c r="N1090" s="106"/>
      <c r="O1090" s="106"/>
      <c r="P1090" s="106"/>
      <c r="Q1090" s="106"/>
      <c r="R1090" s="106"/>
      <c r="S1090" s="106"/>
      <c r="T1090" s="106"/>
      <c r="U1090" s="106"/>
      <c r="V1090" s="106"/>
      <c r="W1090" s="106"/>
      <c r="X1090" s="106"/>
      <c r="Y1090" s="106"/>
      <c r="AZ1090" s="124"/>
      <c r="BA1090" s="124"/>
      <c r="BE1090" s="79" t="s">
        <v>1095</v>
      </c>
      <c r="BF1090" s="82" t="s">
        <v>951</v>
      </c>
    </row>
    <row r="1091" spans="8:58">
      <c r="H1091" s="106"/>
      <c r="I1091" s="106"/>
      <c r="J1091" s="106"/>
      <c r="K1091" s="106"/>
      <c r="L1091" s="106"/>
      <c r="M1091" s="106"/>
      <c r="N1091" s="106"/>
      <c r="O1091" s="106"/>
      <c r="P1091" s="106"/>
      <c r="Q1091" s="106"/>
      <c r="R1091" s="106"/>
      <c r="S1091" s="106"/>
      <c r="T1091" s="106"/>
      <c r="U1091" s="106"/>
      <c r="V1091" s="106"/>
      <c r="W1091" s="106"/>
      <c r="X1091" s="106"/>
      <c r="Y1091" s="106"/>
      <c r="AZ1091" s="124"/>
      <c r="BA1091" s="124"/>
      <c r="BE1091" s="79" t="s">
        <v>1922</v>
      </c>
      <c r="BF1091" s="82" t="s">
        <v>386</v>
      </c>
    </row>
    <row r="1092" spans="8:58">
      <c r="H1092" s="106"/>
      <c r="I1092" s="106"/>
      <c r="J1092" s="106"/>
      <c r="K1092" s="106"/>
      <c r="L1092" s="106"/>
      <c r="M1092" s="106"/>
      <c r="N1092" s="106"/>
      <c r="O1092" s="106"/>
      <c r="P1092" s="106"/>
      <c r="Q1092" s="106"/>
      <c r="R1092" s="106"/>
      <c r="S1092" s="106"/>
      <c r="T1092" s="106"/>
      <c r="U1092" s="106"/>
      <c r="V1092" s="106"/>
      <c r="W1092" s="106"/>
      <c r="X1092" s="106"/>
      <c r="Y1092" s="106"/>
      <c r="AZ1092" s="124"/>
      <c r="BA1092" s="124"/>
      <c r="BE1092" s="79" t="s">
        <v>709</v>
      </c>
      <c r="BF1092" s="82" t="s">
        <v>386</v>
      </c>
    </row>
    <row r="1093" spans="8:58">
      <c r="H1093" s="106"/>
      <c r="I1093" s="106"/>
      <c r="J1093" s="106"/>
      <c r="K1093" s="106"/>
      <c r="L1093" s="106"/>
      <c r="M1093" s="106"/>
      <c r="N1093" s="106"/>
      <c r="O1093" s="106"/>
      <c r="P1093" s="106"/>
      <c r="Q1093" s="106"/>
      <c r="R1093" s="106"/>
      <c r="S1093" s="106"/>
      <c r="T1093" s="106"/>
      <c r="U1093" s="106"/>
      <c r="V1093" s="106"/>
      <c r="W1093" s="106"/>
      <c r="X1093" s="106"/>
      <c r="Y1093" s="106"/>
      <c r="AZ1093" s="124"/>
      <c r="BA1093" s="124"/>
      <c r="BE1093" s="79" t="s">
        <v>718</v>
      </c>
      <c r="BF1093" s="82" t="s">
        <v>386</v>
      </c>
    </row>
    <row r="1094" spans="8:58">
      <c r="H1094" s="106"/>
      <c r="I1094" s="106"/>
      <c r="J1094" s="106"/>
      <c r="K1094" s="106"/>
      <c r="L1094" s="106"/>
      <c r="M1094" s="106"/>
      <c r="N1094" s="106"/>
      <c r="O1094" s="106"/>
      <c r="P1094" s="106"/>
      <c r="Q1094" s="106"/>
      <c r="R1094" s="106"/>
      <c r="S1094" s="106"/>
      <c r="T1094" s="106"/>
      <c r="U1094" s="106"/>
      <c r="V1094" s="106"/>
      <c r="W1094" s="106"/>
      <c r="X1094" s="106"/>
      <c r="Y1094" s="106"/>
      <c r="AZ1094" s="124"/>
      <c r="BA1094" s="124"/>
      <c r="BE1094" s="79" t="s">
        <v>1923</v>
      </c>
      <c r="BF1094" s="82" t="s">
        <v>386</v>
      </c>
    </row>
    <row r="1095" spans="8:58">
      <c r="H1095" s="106"/>
      <c r="I1095" s="106"/>
      <c r="J1095" s="106"/>
      <c r="K1095" s="106"/>
      <c r="L1095" s="106"/>
      <c r="M1095" s="106"/>
      <c r="N1095" s="106"/>
      <c r="O1095" s="106"/>
      <c r="P1095" s="106"/>
      <c r="Q1095" s="106"/>
      <c r="R1095" s="106"/>
      <c r="S1095" s="106"/>
      <c r="T1095" s="106"/>
      <c r="U1095" s="106"/>
      <c r="V1095" s="106"/>
      <c r="W1095" s="106"/>
      <c r="X1095" s="106"/>
      <c r="Y1095" s="106"/>
      <c r="AZ1095" s="124"/>
      <c r="BA1095" s="124"/>
      <c r="BE1095" s="79" t="s">
        <v>1869</v>
      </c>
      <c r="BF1095" s="82" t="s">
        <v>386</v>
      </c>
    </row>
    <row r="1096" spans="8:58">
      <c r="H1096" s="106"/>
      <c r="I1096" s="106"/>
      <c r="J1096" s="106"/>
      <c r="K1096" s="106"/>
      <c r="L1096" s="106"/>
      <c r="M1096" s="106"/>
      <c r="N1096" s="106"/>
      <c r="O1096" s="106"/>
      <c r="P1096" s="106"/>
      <c r="Q1096" s="106"/>
      <c r="R1096" s="106"/>
      <c r="S1096" s="106"/>
      <c r="T1096" s="106"/>
      <c r="U1096" s="106"/>
      <c r="V1096" s="106"/>
      <c r="W1096" s="106"/>
      <c r="X1096" s="106"/>
      <c r="Y1096" s="106"/>
      <c r="AZ1096" s="124"/>
      <c r="BA1096" s="124"/>
      <c r="BE1096" s="79" t="s">
        <v>620</v>
      </c>
      <c r="BF1096" s="82" t="s">
        <v>386</v>
      </c>
    </row>
    <row r="1097" spans="8:58">
      <c r="H1097" s="106"/>
      <c r="I1097" s="106"/>
      <c r="J1097" s="106"/>
      <c r="K1097" s="106"/>
      <c r="L1097" s="106"/>
      <c r="M1097" s="106"/>
      <c r="N1097" s="106"/>
      <c r="O1097" s="106"/>
      <c r="P1097" s="106"/>
      <c r="Q1097" s="106"/>
      <c r="R1097" s="106"/>
      <c r="S1097" s="106"/>
      <c r="T1097" s="106"/>
      <c r="U1097" s="106"/>
      <c r="V1097" s="106"/>
      <c r="W1097" s="106"/>
      <c r="X1097" s="106"/>
      <c r="Y1097" s="106"/>
      <c r="AZ1097" s="124"/>
      <c r="BA1097" s="124"/>
      <c r="BE1097" s="79" t="s">
        <v>1871</v>
      </c>
      <c r="BF1097" s="82" t="s">
        <v>386</v>
      </c>
    </row>
    <row r="1098" spans="8:58">
      <c r="H1098" s="106"/>
      <c r="I1098" s="106"/>
      <c r="J1098" s="106"/>
      <c r="K1098" s="106"/>
      <c r="L1098" s="106"/>
      <c r="M1098" s="106"/>
      <c r="N1098" s="106"/>
      <c r="O1098" s="106"/>
      <c r="P1098" s="106"/>
      <c r="Q1098" s="106"/>
      <c r="R1098" s="106"/>
      <c r="S1098" s="106"/>
      <c r="T1098" s="106"/>
      <c r="U1098" s="106"/>
      <c r="V1098" s="106"/>
      <c r="W1098" s="106"/>
      <c r="X1098" s="106"/>
      <c r="Y1098" s="106"/>
      <c r="AZ1098" s="124"/>
      <c r="BA1098" s="124"/>
      <c r="BE1098" s="79" t="s">
        <v>1542</v>
      </c>
      <c r="BF1098" s="82" t="s">
        <v>386</v>
      </c>
    </row>
    <row r="1099" spans="8:58">
      <c r="H1099" s="106"/>
      <c r="I1099" s="106"/>
      <c r="J1099" s="106"/>
      <c r="K1099" s="106"/>
      <c r="L1099" s="106"/>
      <c r="M1099" s="106"/>
      <c r="N1099" s="106"/>
      <c r="O1099" s="106"/>
      <c r="P1099" s="106"/>
      <c r="Q1099" s="106"/>
      <c r="R1099" s="106"/>
      <c r="S1099" s="106"/>
      <c r="T1099" s="106"/>
      <c r="U1099" s="106"/>
      <c r="V1099" s="106"/>
      <c r="W1099" s="106"/>
      <c r="X1099" s="106"/>
      <c r="Y1099" s="106"/>
      <c r="AZ1099" s="124"/>
      <c r="BA1099" s="124"/>
      <c r="BE1099" s="79" t="s">
        <v>1925</v>
      </c>
      <c r="BF1099" s="82" t="s">
        <v>386</v>
      </c>
    </row>
    <row r="1100" spans="8:58">
      <c r="H1100" s="106"/>
      <c r="I1100" s="106"/>
      <c r="J1100" s="106"/>
      <c r="K1100" s="106"/>
      <c r="L1100" s="106"/>
      <c r="M1100" s="106"/>
      <c r="N1100" s="106"/>
      <c r="O1100" s="106"/>
      <c r="P1100" s="106"/>
      <c r="Q1100" s="106"/>
      <c r="R1100" s="106"/>
      <c r="S1100" s="106"/>
      <c r="T1100" s="106"/>
      <c r="U1100" s="106"/>
      <c r="V1100" s="106"/>
      <c r="W1100" s="106"/>
      <c r="X1100" s="106"/>
      <c r="Y1100" s="106"/>
      <c r="AZ1100" s="124"/>
      <c r="BA1100" s="124"/>
      <c r="BE1100" s="79" t="s">
        <v>1926</v>
      </c>
      <c r="BF1100" s="82" t="s">
        <v>386</v>
      </c>
    </row>
    <row r="1101" spans="8:58">
      <c r="H1101" s="106"/>
      <c r="I1101" s="106"/>
      <c r="J1101" s="106"/>
      <c r="K1101" s="106"/>
      <c r="L1101" s="106"/>
      <c r="M1101" s="106"/>
      <c r="N1101" s="106"/>
      <c r="O1101" s="106"/>
      <c r="P1101" s="106"/>
      <c r="Q1101" s="106"/>
      <c r="R1101" s="106"/>
      <c r="S1101" s="106"/>
      <c r="T1101" s="106"/>
      <c r="U1101" s="106"/>
      <c r="V1101" s="106"/>
      <c r="W1101" s="106"/>
      <c r="X1101" s="106"/>
      <c r="Y1101" s="106"/>
      <c r="AZ1101" s="124"/>
      <c r="BA1101" s="124"/>
      <c r="BE1101" s="79" t="s">
        <v>1135</v>
      </c>
      <c r="BF1101" s="82" t="s">
        <v>880</v>
      </c>
    </row>
    <row r="1102" spans="8:58">
      <c r="H1102" s="106"/>
      <c r="I1102" s="106"/>
      <c r="J1102" s="106"/>
      <c r="K1102" s="106"/>
      <c r="L1102" s="106"/>
      <c r="M1102" s="106"/>
      <c r="N1102" s="106"/>
      <c r="O1102" s="106"/>
      <c r="P1102" s="106"/>
      <c r="Q1102" s="106"/>
      <c r="R1102" s="106"/>
      <c r="S1102" s="106"/>
      <c r="T1102" s="106"/>
      <c r="U1102" s="106"/>
      <c r="V1102" s="106"/>
      <c r="W1102" s="106"/>
      <c r="X1102" s="106"/>
      <c r="Y1102" s="106"/>
      <c r="AZ1102" s="124"/>
      <c r="BA1102" s="124"/>
      <c r="BE1102" s="79" t="s">
        <v>1142</v>
      </c>
      <c r="BF1102" s="82" t="s">
        <v>880</v>
      </c>
    </row>
    <row r="1103" spans="8:58">
      <c r="H1103" s="106"/>
      <c r="I1103" s="106"/>
      <c r="J1103" s="106"/>
      <c r="K1103" s="106"/>
      <c r="L1103" s="106"/>
      <c r="M1103" s="106"/>
      <c r="N1103" s="106"/>
      <c r="O1103" s="106"/>
      <c r="P1103" s="106"/>
      <c r="Q1103" s="106"/>
      <c r="R1103" s="106"/>
      <c r="S1103" s="106"/>
      <c r="T1103" s="106"/>
      <c r="U1103" s="106"/>
      <c r="V1103" s="106"/>
      <c r="W1103" s="106"/>
      <c r="X1103" s="106"/>
      <c r="Y1103" s="106"/>
      <c r="AZ1103" s="124"/>
      <c r="BA1103" s="124"/>
      <c r="BE1103" s="79" t="s">
        <v>834</v>
      </c>
      <c r="BF1103" s="82" t="s">
        <v>386</v>
      </c>
    </row>
    <row r="1104" spans="8:58">
      <c r="H1104" s="106"/>
      <c r="I1104" s="106"/>
      <c r="J1104" s="106"/>
      <c r="K1104" s="106"/>
      <c r="L1104" s="106"/>
      <c r="M1104" s="106"/>
      <c r="N1104" s="106"/>
      <c r="O1104" s="106"/>
      <c r="P1104" s="106"/>
      <c r="Q1104" s="106"/>
      <c r="R1104" s="106"/>
      <c r="S1104" s="106"/>
      <c r="T1104" s="106"/>
      <c r="U1104" s="106"/>
      <c r="V1104" s="106"/>
      <c r="W1104" s="106"/>
      <c r="X1104" s="106"/>
      <c r="Y1104" s="106"/>
      <c r="AZ1104" s="124"/>
      <c r="BA1104" s="124"/>
      <c r="BE1104" s="79" t="s">
        <v>675</v>
      </c>
      <c r="BF1104" s="82" t="s">
        <v>274</v>
      </c>
    </row>
    <row r="1105" spans="8:58">
      <c r="H1105" s="106"/>
      <c r="I1105" s="106"/>
      <c r="J1105" s="106"/>
      <c r="K1105" s="106"/>
      <c r="L1105" s="106"/>
      <c r="M1105" s="106"/>
      <c r="N1105" s="106"/>
      <c r="O1105" s="106"/>
      <c r="P1105" s="106"/>
      <c r="Q1105" s="106"/>
      <c r="R1105" s="106"/>
      <c r="S1105" s="106"/>
      <c r="T1105" s="106"/>
      <c r="U1105" s="106"/>
      <c r="V1105" s="106"/>
      <c r="W1105" s="106"/>
      <c r="X1105" s="106"/>
      <c r="Y1105" s="106"/>
      <c r="AZ1105" s="124"/>
      <c r="BA1105" s="124"/>
      <c r="BE1105" s="79" t="s">
        <v>1000</v>
      </c>
      <c r="BF1105" s="82" t="s">
        <v>274</v>
      </c>
    </row>
    <row r="1106" spans="8:58">
      <c r="H1106" s="106"/>
      <c r="I1106" s="106"/>
      <c r="J1106" s="106"/>
      <c r="K1106" s="106"/>
      <c r="L1106" s="106"/>
      <c r="M1106" s="106"/>
      <c r="N1106" s="106"/>
      <c r="O1106" s="106"/>
      <c r="P1106" s="106"/>
      <c r="Q1106" s="106"/>
      <c r="R1106" s="106"/>
      <c r="S1106" s="106"/>
      <c r="T1106" s="106"/>
      <c r="U1106" s="106"/>
      <c r="V1106" s="106"/>
      <c r="W1106" s="106"/>
      <c r="X1106" s="106"/>
      <c r="Y1106" s="106"/>
      <c r="AZ1106" s="124"/>
      <c r="BA1106" s="124"/>
      <c r="BE1106" s="79" t="s">
        <v>1007</v>
      </c>
      <c r="BF1106" s="82" t="s">
        <v>274</v>
      </c>
    </row>
    <row r="1107" spans="8:58">
      <c r="H1107" s="106"/>
      <c r="I1107" s="106"/>
      <c r="J1107" s="106"/>
      <c r="K1107" s="106"/>
      <c r="L1107" s="106"/>
      <c r="M1107" s="106"/>
      <c r="N1107" s="106"/>
      <c r="O1107" s="106"/>
      <c r="P1107" s="106"/>
      <c r="Q1107" s="106"/>
      <c r="R1107" s="106"/>
      <c r="S1107" s="106"/>
      <c r="T1107" s="106"/>
      <c r="U1107" s="106"/>
      <c r="V1107" s="106"/>
      <c r="W1107" s="106"/>
      <c r="X1107" s="106"/>
      <c r="Y1107" s="106"/>
      <c r="AZ1107" s="124"/>
      <c r="BA1107" s="124"/>
      <c r="BE1107" s="79" t="s">
        <v>1336</v>
      </c>
      <c r="BF1107" s="82" t="s">
        <v>386</v>
      </c>
    </row>
    <row r="1108" spans="8:58">
      <c r="H1108" s="106"/>
      <c r="I1108" s="106"/>
      <c r="J1108" s="106"/>
      <c r="K1108" s="106"/>
      <c r="L1108" s="106"/>
      <c r="M1108" s="106"/>
      <c r="N1108" s="106"/>
      <c r="O1108" s="106"/>
      <c r="P1108" s="106"/>
      <c r="Q1108" s="106"/>
      <c r="R1108" s="106"/>
      <c r="S1108" s="106"/>
      <c r="T1108" s="106"/>
      <c r="U1108" s="106"/>
      <c r="V1108" s="106"/>
      <c r="W1108" s="106"/>
      <c r="X1108" s="106"/>
      <c r="Y1108" s="106"/>
      <c r="AZ1108" s="124"/>
      <c r="BA1108" s="124"/>
      <c r="BE1108" s="79" t="s">
        <v>1340</v>
      </c>
      <c r="BF1108" s="82" t="s">
        <v>386</v>
      </c>
    </row>
    <row r="1109" spans="8:58">
      <c r="H1109" s="106"/>
      <c r="I1109" s="106"/>
      <c r="J1109" s="106"/>
      <c r="K1109" s="106"/>
      <c r="L1109" s="106"/>
      <c r="M1109" s="106"/>
      <c r="N1109" s="106"/>
      <c r="O1109" s="106"/>
      <c r="P1109" s="106"/>
      <c r="Q1109" s="106"/>
      <c r="R1109" s="106"/>
      <c r="S1109" s="106"/>
      <c r="T1109" s="106"/>
      <c r="U1109" s="106"/>
      <c r="V1109" s="106"/>
      <c r="W1109" s="106"/>
      <c r="X1109" s="106"/>
      <c r="Y1109" s="106"/>
      <c r="AZ1109" s="124"/>
      <c r="BA1109" s="124"/>
      <c r="BE1109" s="79" t="s">
        <v>486</v>
      </c>
      <c r="BF1109" s="82" t="s">
        <v>386</v>
      </c>
    </row>
    <row r="1110" spans="8:58">
      <c r="H1110" s="106"/>
      <c r="I1110" s="106"/>
      <c r="J1110" s="106"/>
      <c r="K1110" s="106"/>
      <c r="L1110" s="106"/>
      <c r="M1110" s="106"/>
      <c r="N1110" s="106"/>
      <c r="O1110" s="106"/>
      <c r="P1110" s="106"/>
      <c r="Q1110" s="106"/>
      <c r="R1110" s="106"/>
      <c r="S1110" s="106"/>
      <c r="T1110" s="106"/>
      <c r="U1110" s="106"/>
      <c r="V1110" s="106"/>
      <c r="W1110" s="106"/>
      <c r="X1110" s="106"/>
      <c r="Y1110" s="106"/>
      <c r="AZ1110" s="124"/>
      <c r="BA1110" s="124"/>
      <c r="BE1110" s="79" t="s">
        <v>1145</v>
      </c>
      <c r="BF1110" s="82" t="s">
        <v>700</v>
      </c>
    </row>
    <row r="1111" spans="8:58">
      <c r="H1111" s="106"/>
      <c r="I1111" s="106"/>
      <c r="J1111" s="106"/>
      <c r="K1111" s="106"/>
      <c r="L1111" s="106"/>
      <c r="M1111" s="106"/>
      <c r="N1111" s="106"/>
      <c r="O1111" s="106"/>
      <c r="P1111" s="106"/>
      <c r="Q1111" s="106"/>
      <c r="R1111" s="106"/>
      <c r="S1111" s="106"/>
      <c r="T1111" s="106"/>
      <c r="U1111" s="106"/>
      <c r="V1111" s="106"/>
      <c r="W1111" s="106"/>
      <c r="X1111" s="106"/>
      <c r="Y1111" s="106"/>
      <c r="AZ1111" s="124"/>
      <c r="BA1111" s="124"/>
      <c r="BE1111" s="79" t="s">
        <v>1927</v>
      </c>
      <c r="BF1111" s="82" t="s">
        <v>386</v>
      </c>
    </row>
    <row r="1112" spans="8:58">
      <c r="H1112" s="106"/>
      <c r="I1112" s="106"/>
      <c r="J1112" s="106"/>
      <c r="K1112" s="106"/>
      <c r="L1112" s="106"/>
      <c r="M1112" s="106"/>
      <c r="N1112" s="106"/>
      <c r="O1112" s="106"/>
      <c r="P1112" s="106"/>
      <c r="Q1112" s="106"/>
      <c r="R1112" s="106"/>
      <c r="S1112" s="106"/>
      <c r="T1112" s="106"/>
      <c r="U1112" s="106"/>
      <c r="V1112" s="106"/>
      <c r="W1112" s="106"/>
      <c r="X1112" s="106"/>
      <c r="Y1112" s="106"/>
      <c r="AZ1112" s="124"/>
      <c r="BA1112" s="124"/>
      <c r="BE1112" s="79" t="s">
        <v>1058</v>
      </c>
      <c r="BF1112" s="82" t="s">
        <v>880</v>
      </c>
    </row>
    <row r="1113" spans="8:58">
      <c r="H1113" s="106"/>
      <c r="I1113" s="106"/>
      <c r="J1113" s="106"/>
      <c r="K1113" s="106"/>
      <c r="L1113" s="106"/>
      <c r="M1113" s="106"/>
      <c r="N1113" s="106"/>
      <c r="O1113" s="106"/>
      <c r="P1113" s="106"/>
      <c r="Q1113" s="106"/>
      <c r="R1113" s="106"/>
      <c r="S1113" s="106"/>
      <c r="T1113" s="106"/>
      <c r="U1113" s="106"/>
      <c r="V1113" s="106"/>
      <c r="W1113" s="106"/>
      <c r="X1113" s="106"/>
      <c r="Y1113" s="106"/>
      <c r="AZ1113" s="124"/>
      <c r="BA1113" s="124"/>
      <c r="BE1113" s="79" t="s">
        <v>1097</v>
      </c>
      <c r="BF1113" s="82" t="s">
        <v>880</v>
      </c>
    </row>
    <row r="1114" spans="8:58">
      <c r="H1114" s="106"/>
      <c r="I1114" s="106"/>
      <c r="J1114" s="106"/>
      <c r="K1114" s="106"/>
      <c r="L1114" s="106"/>
      <c r="M1114" s="106"/>
      <c r="N1114" s="106"/>
      <c r="O1114" s="106"/>
      <c r="P1114" s="106"/>
      <c r="Q1114" s="106"/>
      <c r="R1114" s="106"/>
      <c r="S1114" s="106"/>
      <c r="T1114" s="106"/>
      <c r="U1114" s="106"/>
      <c r="V1114" s="106"/>
      <c r="W1114" s="106"/>
      <c r="X1114" s="106"/>
      <c r="Y1114" s="106"/>
      <c r="AZ1114" s="124"/>
      <c r="BA1114" s="124"/>
      <c r="BE1114" s="79" t="s">
        <v>1153</v>
      </c>
      <c r="BF1114" s="82" t="s">
        <v>700</v>
      </c>
    </row>
    <row r="1115" spans="8:58">
      <c r="H1115" s="106"/>
      <c r="I1115" s="106"/>
      <c r="J1115" s="106"/>
      <c r="K1115" s="106"/>
      <c r="L1115" s="106"/>
      <c r="M1115" s="106"/>
      <c r="N1115" s="106"/>
      <c r="O1115" s="106"/>
      <c r="P1115" s="106"/>
      <c r="Q1115" s="106"/>
      <c r="R1115" s="106"/>
      <c r="S1115" s="106"/>
      <c r="T1115" s="106"/>
      <c r="U1115" s="106"/>
      <c r="V1115" s="106"/>
      <c r="W1115" s="106"/>
      <c r="X1115" s="106"/>
      <c r="Y1115" s="106"/>
      <c r="AZ1115" s="124"/>
      <c r="BA1115" s="124"/>
      <c r="BE1115" s="79" t="s">
        <v>1545</v>
      </c>
      <c r="BF1115" s="82" t="s">
        <v>386</v>
      </c>
    </row>
    <row r="1116" spans="8:58">
      <c r="H1116" s="106"/>
      <c r="I1116" s="106"/>
      <c r="J1116" s="106"/>
      <c r="K1116" s="106"/>
      <c r="L1116" s="106"/>
      <c r="M1116" s="106"/>
      <c r="N1116" s="106"/>
      <c r="O1116" s="106"/>
      <c r="P1116" s="106"/>
      <c r="Q1116" s="106"/>
      <c r="R1116" s="106"/>
      <c r="S1116" s="106"/>
      <c r="T1116" s="106"/>
      <c r="U1116" s="106"/>
      <c r="V1116" s="106"/>
      <c r="W1116" s="106"/>
      <c r="X1116" s="106"/>
      <c r="Y1116" s="106"/>
      <c r="AZ1116" s="124"/>
      <c r="BA1116" s="124"/>
      <c r="BE1116" s="79" t="s">
        <v>1873</v>
      </c>
      <c r="BF1116" s="82" t="s">
        <v>386</v>
      </c>
    </row>
    <row r="1117" spans="8:58">
      <c r="H1117" s="106"/>
      <c r="I1117" s="106"/>
      <c r="J1117" s="106"/>
      <c r="K1117" s="106"/>
      <c r="L1117" s="106"/>
      <c r="M1117" s="106"/>
      <c r="N1117" s="106"/>
      <c r="O1117" s="106"/>
      <c r="P1117" s="106"/>
      <c r="Q1117" s="106"/>
      <c r="R1117" s="106"/>
      <c r="S1117" s="106"/>
      <c r="T1117" s="106"/>
      <c r="U1117" s="106"/>
      <c r="V1117" s="106"/>
      <c r="W1117" s="106"/>
      <c r="X1117" s="106"/>
      <c r="Y1117" s="106"/>
      <c r="AZ1117" s="124"/>
      <c r="BA1117" s="124"/>
      <c r="BE1117" s="79" t="s">
        <v>1928</v>
      </c>
      <c r="BF1117" s="82" t="s">
        <v>386</v>
      </c>
    </row>
    <row r="1118" spans="8:58">
      <c r="H1118" s="106"/>
      <c r="I1118" s="106"/>
      <c r="J1118" s="106"/>
      <c r="K1118" s="106"/>
      <c r="L1118" s="106"/>
      <c r="M1118" s="106"/>
      <c r="N1118" s="106"/>
      <c r="O1118" s="106"/>
      <c r="P1118" s="106"/>
      <c r="Q1118" s="106"/>
      <c r="R1118" s="106"/>
      <c r="S1118" s="106"/>
      <c r="T1118" s="106"/>
      <c r="U1118" s="106"/>
      <c r="V1118" s="106"/>
      <c r="W1118" s="106"/>
      <c r="X1118" s="106"/>
      <c r="Y1118" s="106"/>
      <c r="AZ1118" s="124"/>
      <c r="BA1118" s="124"/>
      <c r="BE1118" s="79" t="s">
        <v>1875</v>
      </c>
      <c r="BF1118" s="82" t="s">
        <v>386</v>
      </c>
    </row>
    <row r="1119" spans="8:58">
      <c r="H1119" s="106"/>
      <c r="I1119" s="106"/>
      <c r="J1119" s="106"/>
      <c r="K1119" s="106"/>
      <c r="L1119" s="106"/>
      <c r="M1119" s="106"/>
      <c r="N1119" s="106"/>
      <c r="O1119" s="106"/>
      <c r="P1119" s="106"/>
      <c r="Q1119" s="106"/>
      <c r="R1119" s="106"/>
      <c r="S1119" s="106"/>
      <c r="T1119" s="106"/>
      <c r="U1119" s="106"/>
      <c r="V1119" s="106"/>
      <c r="W1119" s="106"/>
      <c r="X1119" s="106"/>
      <c r="Y1119" s="106"/>
      <c r="AZ1119" s="124"/>
      <c r="BA1119" s="124"/>
      <c r="BE1119" s="79" t="s">
        <v>1929</v>
      </c>
      <c r="BF1119" s="82" t="s">
        <v>386</v>
      </c>
    </row>
    <row r="1120" spans="8:58">
      <c r="H1120" s="106"/>
      <c r="I1120" s="106"/>
      <c r="J1120" s="106"/>
      <c r="K1120" s="106"/>
      <c r="L1120" s="106"/>
      <c r="M1120" s="106"/>
      <c r="N1120" s="106"/>
      <c r="O1120" s="106"/>
      <c r="P1120" s="106"/>
      <c r="Q1120" s="106"/>
      <c r="R1120" s="106"/>
      <c r="S1120" s="106"/>
      <c r="T1120" s="106"/>
      <c r="U1120" s="106"/>
      <c r="V1120" s="106"/>
      <c r="W1120" s="106"/>
      <c r="X1120" s="106"/>
      <c r="Y1120" s="106"/>
      <c r="AZ1120" s="124"/>
      <c r="BA1120" s="124"/>
      <c r="BE1120" s="79" t="s">
        <v>631</v>
      </c>
      <c r="BF1120" s="82" t="s">
        <v>386</v>
      </c>
    </row>
    <row r="1121" spans="8:58">
      <c r="H1121" s="106"/>
      <c r="I1121" s="106"/>
      <c r="J1121" s="106"/>
      <c r="K1121" s="106"/>
      <c r="L1121" s="106"/>
      <c r="M1121" s="106"/>
      <c r="N1121" s="106"/>
      <c r="O1121" s="106"/>
      <c r="P1121" s="106"/>
      <c r="Q1121" s="106"/>
      <c r="R1121" s="106"/>
      <c r="S1121" s="106"/>
      <c r="T1121" s="106"/>
      <c r="U1121" s="106"/>
      <c r="V1121" s="106"/>
      <c r="W1121" s="106"/>
      <c r="X1121" s="106"/>
      <c r="Y1121" s="106"/>
      <c r="AZ1121" s="124"/>
      <c r="BA1121" s="124"/>
      <c r="BE1121" s="79" t="s">
        <v>1479</v>
      </c>
      <c r="BF1121" s="82" t="s">
        <v>700</v>
      </c>
    </row>
    <row r="1122" spans="8:58">
      <c r="H1122" s="106"/>
      <c r="I1122" s="106"/>
      <c r="J1122" s="106"/>
      <c r="K1122" s="106"/>
      <c r="L1122" s="106"/>
      <c r="M1122" s="106"/>
      <c r="N1122" s="106"/>
      <c r="O1122" s="106"/>
      <c r="P1122" s="106"/>
      <c r="Q1122" s="106"/>
      <c r="R1122" s="106"/>
      <c r="S1122" s="106"/>
      <c r="T1122" s="106"/>
      <c r="U1122" s="106"/>
      <c r="V1122" s="106"/>
      <c r="W1122" s="106"/>
      <c r="X1122" s="106"/>
      <c r="Y1122" s="106"/>
      <c r="AZ1122" s="124"/>
      <c r="BA1122" s="124"/>
      <c r="BE1122" s="79" t="s">
        <v>1104</v>
      </c>
      <c r="BF1122" s="82" t="s">
        <v>951</v>
      </c>
    </row>
    <row r="1123" spans="8:58">
      <c r="H1123" s="106"/>
      <c r="I1123" s="106"/>
      <c r="J1123" s="106"/>
      <c r="K1123" s="106"/>
      <c r="L1123" s="106"/>
      <c r="M1123" s="106"/>
      <c r="N1123" s="106"/>
      <c r="O1123" s="106"/>
      <c r="P1123" s="106"/>
      <c r="Q1123" s="106"/>
      <c r="R1123" s="106"/>
      <c r="S1123" s="106"/>
      <c r="T1123" s="106"/>
      <c r="U1123" s="106"/>
      <c r="V1123" s="106"/>
      <c r="W1123" s="106"/>
      <c r="X1123" s="106"/>
      <c r="Y1123" s="106"/>
      <c r="AZ1123" s="124"/>
      <c r="BA1123" s="124"/>
      <c r="BE1123" s="79" t="s">
        <v>1111</v>
      </c>
      <c r="BF1123" s="82" t="s">
        <v>951</v>
      </c>
    </row>
    <row r="1124" spans="8:58">
      <c r="H1124" s="106"/>
      <c r="I1124" s="106"/>
      <c r="J1124" s="106"/>
      <c r="K1124" s="106"/>
      <c r="L1124" s="106"/>
      <c r="M1124" s="106"/>
      <c r="N1124" s="106"/>
      <c r="O1124" s="106"/>
      <c r="P1124" s="106"/>
      <c r="Q1124" s="106"/>
      <c r="R1124" s="106"/>
      <c r="S1124" s="106"/>
      <c r="T1124" s="106"/>
      <c r="U1124" s="106"/>
      <c r="V1124" s="106"/>
      <c r="W1124" s="106"/>
      <c r="X1124" s="106"/>
      <c r="Y1124" s="106"/>
      <c r="AZ1124" s="124"/>
      <c r="BA1124" s="124"/>
      <c r="BE1124" s="79" t="s">
        <v>1482</v>
      </c>
      <c r="BF1124" s="82" t="s">
        <v>700</v>
      </c>
    </row>
    <row r="1125" spans="8:58">
      <c r="H1125" s="106"/>
      <c r="I1125" s="106"/>
      <c r="J1125" s="106"/>
      <c r="K1125" s="106"/>
      <c r="L1125" s="106"/>
      <c r="M1125" s="106"/>
      <c r="N1125" s="106"/>
      <c r="O1125" s="106"/>
      <c r="P1125" s="106"/>
      <c r="Q1125" s="106"/>
      <c r="R1125" s="106"/>
      <c r="S1125" s="106"/>
      <c r="T1125" s="106"/>
      <c r="U1125" s="106"/>
      <c r="V1125" s="106"/>
      <c r="W1125" s="106"/>
      <c r="X1125" s="106"/>
      <c r="Y1125" s="106"/>
      <c r="AZ1125" s="124"/>
      <c r="BA1125" s="124"/>
      <c r="BE1125" s="79" t="s">
        <v>1119</v>
      </c>
      <c r="BF1125" s="82" t="s">
        <v>951</v>
      </c>
    </row>
    <row r="1126" spans="8:58">
      <c r="H1126" s="106"/>
      <c r="I1126" s="106"/>
      <c r="J1126" s="106"/>
      <c r="K1126" s="106"/>
      <c r="L1126" s="106"/>
      <c r="M1126" s="106"/>
      <c r="N1126" s="106"/>
      <c r="O1126" s="106"/>
      <c r="P1126" s="106"/>
      <c r="Q1126" s="106"/>
      <c r="R1126" s="106"/>
      <c r="S1126" s="106"/>
      <c r="T1126" s="106"/>
      <c r="U1126" s="106"/>
      <c r="V1126" s="106"/>
      <c r="W1126" s="106"/>
      <c r="X1126" s="106"/>
      <c r="Y1126" s="106"/>
      <c r="AZ1126" s="124"/>
      <c r="BA1126" s="124"/>
      <c r="BE1126" s="79" t="s">
        <v>1930</v>
      </c>
      <c r="BF1126" s="82" t="s">
        <v>386</v>
      </c>
    </row>
    <row r="1127" spans="8:58">
      <c r="H1127" s="106"/>
      <c r="I1127" s="106"/>
      <c r="J1127" s="106"/>
      <c r="K1127" s="106"/>
      <c r="L1127" s="106"/>
      <c r="M1127" s="106"/>
      <c r="N1127" s="106"/>
      <c r="O1127" s="106"/>
      <c r="P1127" s="106"/>
      <c r="Q1127" s="106"/>
      <c r="R1127" s="106"/>
      <c r="S1127" s="106"/>
      <c r="T1127" s="106"/>
      <c r="U1127" s="106"/>
      <c r="V1127" s="106"/>
      <c r="W1127" s="106"/>
      <c r="X1127" s="106"/>
      <c r="Y1127" s="106"/>
      <c r="AZ1127" s="124"/>
      <c r="BA1127" s="124"/>
      <c r="BE1127" s="79" t="s">
        <v>453</v>
      </c>
      <c r="BF1127" s="82" t="s">
        <v>700</v>
      </c>
    </row>
    <row r="1128" spans="8:58">
      <c r="H1128" s="106"/>
      <c r="I1128" s="106"/>
      <c r="J1128" s="106"/>
      <c r="K1128" s="106"/>
      <c r="L1128" s="106"/>
      <c r="M1128" s="106"/>
      <c r="N1128" s="106"/>
      <c r="O1128" s="106"/>
      <c r="P1128" s="106"/>
      <c r="Q1128" s="106"/>
      <c r="R1128" s="106"/>
      <c r="S1128" s="106"/>
      <c r="T1128" s="106"/>
      <c r="U1128" s="106"/>
      <c r="V1128" s="106"/>
      <c r="W1128" s="106"/>
      <c r="X1128" s="106"/>
      <c r="Y1128" s="106"/>
      <c r="AZ1128" s="124"/>
      <c r="BA1128" s="124"/>
      <c r="BE1128" s="79" t="s">
        <v>1344</v>
      </c>
      <c r="BF1128" s="82" t="s">
        <v>386</v>
      </c>
    </row>
    <row r="1129" spans="8:58">
      <c r="H1129" s="106"/>
      <c r="I1129" s="106"/>
      <c r="J1129" s="106"/>
      <c r="K1129" s="106"/>
      <c r="L1129" s="106"/>
      <c r="M1129" s="106"/>
      <c r="N1129" s="106"/>
      <c r="O1129" s="106"/>
      <c r="P1129" s="106"/>
      <c r="Q1129" s="106"/>
      <c r="R1129" s="106"/>
      <c r="S1129" s="106"/>
      <c r="T1129" s="106"/>
      <c r="U1129" s="106"/>
      <c r="V1129" s="106"/>
      <c r="W1129" s="106"/>
      <c r="X1129" s="106"/>
      <c r="Y1129" s="106"/>
      <c r="AZ1129" s="124"/>
      <c r="BA1129" s="124"/>
      <c r="BE1129" s="79" t="s">
        <v>1160</v>
      </c>
      <c r="BF1129" s="82" t="s">
        <v>700</v>
      </c>
    </row>
    <row r="1130" spans="8:58">
      <c r="H1130" s="106"/>
      <c r="I1130" s="106"/>
      <c r="J1130" s="106"/>
      <c r="K1130" s="106"/>
      <c r="L1130" s="106"/>
      <c r="M1130" s="106"/>
      <c r="N1130" s="106"/>
      <c r="O1130" s="106"/>
      <c r="P1130" s="106"/>
      <c r="Q1130" s="106"/>
      <c r="R1130" s="106"/>
      <c r="S1130" s="106"/>
      <c r="T1130" s="106"/>
      <c r="U1130" s="106"/>
      <c r="V1130" s="106"/>
      <c r="W1130" s="106"/>
      <c r="X1130" s="106"/>
      <c r="Y1130" s="106"/>
      <c r="AZ1130" s="124"/>
      <c r="BA1130" s="124"/>
      <c r="BE1130" s="79" t="s">
        <v>1169</v>
      </c>
      <c r="BF1130" s="82" t="s">
        <v>700</v>
      </c>
    </row>
    <row r="1131" spans="8:58">
      <c r="H1131" s="106"/>
      <c r="I1131" s="106"/>
      <c r="J1131" s="106"/>
      <c r="K1131" s="106"/>
      <c r="L1131" s="106"/>
      <c r="M1131" s="106"/>
      <c r="N1131" s="106"/>
      <c r="O1131" s="106"/>
      <c r="P1131" s="106"/>
      <c r="Q1131" s="106"/>
      <c r="R1131" s="106"/>
      <c r="S1131" s="106"/>
      <c r="T1131" s="106"/>
      <c r="U1131" s="106"/>
      <c r="V1131" s="106"/>
      <c r="W1131" s="106"/>
      <c r="X1131" s="106"/>
      <c r="Y1131" s="106"/>
      <c r="AZ1131" s="124"/>
      <c r="BA1131" s="124"/>
      <c r="BE1131" s="79" t="s">
        <v>1177</v>
      </c>
      <c r="BF1131" s="82" t="s">
        <v>700</v>
      </c>
    </row>
    <row r="1132" spans="8:58">
      <c r="H1132" s="106"/>
      <c r="I1132" s="106"/>
      <c r="J1132" s="106"/>
      <c r="K1132" s="106"/>
      <c r="L1132" s="106"/>
      <c r="M1132" s="106"/>
      <c r="N1132" s="106"/>
      <c r="O1132" s="106"/>
      <c r="P1132" s="106"/>
      <c r="Q1132" s="106"/>
      <c r="R1132" s="106"/>
      <c r="S1132" s="106"/>
      <c r="T1132" s="106"/>
      <c r="U1132" s="106"/>
      <c r="V1132" s="106"/>
      <c r="W1132" s="106"/>
      <c r="X1132" s="106"/>
      <c r="Y1132" s="106"/>
      <c r="AZ1132" s="124"/>
      <c r="BA1132" s="124"/>
      <c r="BE1132" s="79" t="s">
        <v>1178</v>
      </c>
      <c r="BF1132" s="82" t="s">
        <v>386</v>
      </c>
    </row>
    <row r="1133" spans="8:58">
      <c r="H1133" s="106"/>
      <c r="I1133" s="106"/>
      <c r="J1133" s="106"/>
      <c r="K1133" s="106"/>
      <c r="L1133" s="106"/>
      <c r="M1133" s="106"/>
      <c r="N1133" s="106"/>
      <c r="O1133" s="106"/>
      <c r="P1133" s="106"/>
      <c r="Q1133" s="106"/>
      <c r="R1133" s="106"/>
      <c r="S1133" s="106"/>
      <c r="T1133" s="106"/>
      <c r="U1133" s="106"/>
      <c r="V1133" s="106"/>
      <c r="W1133" s="106"/>
      <c r="X1133" s="106"/>
      <c r="Y1133" s="106"/>
      <c r="AZ1133" s="124"/>
      <c r="BA1133" s="124"/>
      <c r="BE1133" s="79" t="s">
        <v>505</v>
      </c>
      <c r="BF1133" s="82" t="s">
        <v>386</v>
      </c>
    </row>
    <row r="1134" spans="8:58">
      <c r="H1134" s="106"/>
      <c r="I1134" s="106"/>
      <c r="J1134" s="106"/>
      <c r="K1134" s="106"/>
      <c r="L1134" s="106"/>
      <c r="M1134" s="106"/>
      <c r="N1134" s="106"/>
      <c r="O1134" s="106"/>
      <c r="P1134" s="106"/>
      <c r="Q1134" s="106"/>
      <c r="R1134" s="106"/>
      <c r="S1134" s="106"/>
      <c r="T1134" s="106"/>
      <c r="U1134" s="106"/>
      <c r="V1134" s="106"/>
      <c r="W1134" s="106"/>
      <c r="X1134" s="106"/>
      <c r="Y1134" s="106"/>
      <c r="AZ1134" s="124"/>
      <c r="BA1134" s="124"/>
      <c r="BE1134" s="79" t="s">
        <v>1931</v>
      </c>
      <c r="BF1134" s="82" t="s">
        <v>386</v>
      </c>
    </row>
    <row r="1135" spans="8:58">
      <c r="H1135" s="106"/>
      <c r="I1135" s="106"/>
      <c r="J1135" s="106"/>
      <c r="K1135" s="106"/>
      <c r="L1135" s="106"/>
      <c r="M1135" s="106"/>
      <c r="N1135" s="106"/>
      <c r="O1135" s="106"/>
      <c r="P1135" s="106"/>
      <c r="Q1135" s="106"/>
      <c r="R1135" s="106"/>
      <c r="S1135" s="106"/>
      <c r="T1135" s="106"/>
      <c r="U1135" s="106"/>
      <c r="V1135" s="106"/>
      <c r="W1135" s="106"/>
      <c r="X1135" s="106"/>
      <c r="Y1135" s="106"/>
      <c r="AZ1135" s="124"/>
      <c r="BA1135" s="124"/>
      <c r="BE1135" s="79" t="s">
        <v>1485</v>
      </c>
      <c r="BF1135" s="82" t="s">
        <v>700</v>
      </c>
    </row>
    <row r="1136" spans="8:58">
      <c r="H1136" s="106"/>
      <c r="I1136" s="106"/>
      <c r="J1136" s="106"/>
      <c r="K1136" s="106"/>
      <c r="L1136" s="106"/>
      <c r="M1136" s="106"/>
      <c r="N1136" s="106"/>
      <c r="O1136" s="106"/>
      <c r="P1136" s="106"/>
      <c r="Q1136" s="106"/>
      <c r="R1136" s="106"/>
      <c r="S1136" s="106"/>
      <c r="T1136" s="106"/>
      <c r="U1136" s="106"/>
      <c r="V1136" s="106"/>
      <c r="W1136" s="106"/>
      <c r="X1136" s="106"/>
      <c r="Y1136" s="106"/>
      <c r="AZ1136" s="124"/>
      <c r="BA1136" s="124"/>
      <c r="BE1136" s="79" t="s">
        <v>1348</v>
      </c>
      <c r="BF1136" s="82" t="s">
        <v>386</v>
      </c>
    </row>
    <row r="1137" spans="8:58">
      <c r="H1137" s="106"/>
      <c r="I1137" s="106"/>
      <c r="J1137" s="106"/>
      <c r="K1137" s="106"/>
      <c r="L1137" s="106"/>
      <c r="M1137" s="106"/>
      <c r="N1137" s="106"/>
      <c r="O1137" s="106"/>
      <c r="P1137" s="106"/>
      <c r="Q1137" s="106"/>
      <c r="R1137" s="106"/>
      <c r="S1137" s="106"/>
      <c r="T1137" s="106"/>
      <c r="U1137" s="106"/>
      <c r="V1137" s="106"/>
      <c r="W1137" s="106"/>
      <c r="X1137" s="106"/>
      <c r="Y1137" s="106"/>
      <c r="AZ1137" s="124"/>
      <c r="BA1137" s="124"/>
      <c r="BE1137" s="79" t="s">
        <v>1932</v>
      </c>
      <c r="BF1137" s="82" t="s">
        <v>386</v>
      </c>
    </row>
    <row r="1138" spans="8:58">
      <c r="H1138" s="106"/>
      <c r="I1138" s="106"/>
      <c r="J1138" s="106"/>
      <c r="K1138" s="106"/>
      <c r="L1138" s="106"/>
      <c r="M1138" s="106"/>
      <c r="N1138" s="106"/>
      <c r="O1138" s="106"/>
      <c r="P1138" s="106"/>
      <c r="Q1138" s="106"/>
      <c r="R1138" s="106"/>
      <c r="S1138" s="106"/>
      <c r="T1138" s="106"/>
      <c r="U1138" s="106"/>
      <c r="V1138" s="106"/>
      <c r="W1138" s="106"/>
      <c r="X1138" s="106"/>
      <c r="Y1138" s="106"/>
      <c r="AZ1138" s="124"/>
      <c r="BA1138" s="124"/>
      <c r="BE1138" s="79" t="s">
        <v>1185</v>
      </c>
      <c r="BF1138" s="82" t="s">
        <v>700</v>
      </c>
    </row>
    <row r="1139" spans="8:58">
      <c r="H1139" s="106"/>
      <c r="I1139" s="106"/>
      <c r="J1139" s="106"/>
      <c r="K1139" s="106"/>
      <c r="L1139" s="106"/>
      <c r="M1139" s="106"/>
      <c r="N1139" s="106"/>
      <c r="O1139" s="106"/>
      <c r="P1139" s="106"/>
      <c r="Q1139" s="106"/>
      <c r="R1139" s="106"/>
      <c r="S1139" s="106"/>
      <c r="T1139" s="106"/>
      <c r="U1139" s="106"/>
      <c r="V1139" s="106"/>
      <c r="W1139" s="106"/>
      <c r="X1139" s="106"/>
      <c r="Y1139" s="106"/>
      <c r="AZ1139" s="124"/>
      <c r="BA1139" s="124"/>
      <c r="BE1139" s="79" t="s">
        <v>1548</v>
      </c>
      <c r="BF1139" s="82" t="s">
        <v>386</v>
      </c>
    </row>
    <row r="1140" spans="8:58">
      <c r="H1140" s="106"/>
      <c r="I1140" s="106"/>
      <c r="J1140" s="106"/>
      <c r="K1140" s="106"/>
      <c r="L1140" s="106"/>
      <c r="M1140" s="106"/>
      <c r="N1140" s="106"/>
      <c r="O1140" s="106"/>
      <c r="P1140" s="106"/>
      <c r="Q1140" s="106"/>
      <c r="R1140" s="106"/>
      <c r="S1140" s="106"/>
      <c r="T1140" s="106"/>
      <c r="U1140" s="106"/>
      <c r="V1140" s="106"/>
      <c r="W1140" s="106"/>
      <c r="X1140" s="106"/>
      <c r="Y1140" s="106"/>
      <c r="AZ1140" s="124"/>
      <c r="BA1140" s="124"/>
      <c r="BE1140" s="79" t="s">
        <v>1126</v>
      </c>
      <c r="BF1140" s="82" t="s">
        <v>951</v>
      </c>
    </row>
    <row r="1141" spans="8:58">
      <c r="H1141" s="106"/>
      <c r="I1141" s="106"/>
      <c r="J1141" s="106"/>
      <c r="K1141" s="106"/>
      <c r="L1141" s="106"/>
      <c r="M1141" s="106"/>
      <c r="N1141" s="106"/>
      <c r="O1141" s="106"/>
      <c r="P1141" s="106"/>
      <c r="Q1141" s="106"/>
      <c r="R1141" s="106"/>
      <c r="S1141" s="106"/>
      <c r="T1141" s="106"/>
      <c r="U1141" s="106"/>
      <c r="V1141" s="106"/>
      <c r="W1141" s="106"/>
      <c r="X1141" s="106"/>
      <c r="Y1141" s="106"/>
      <c r="AZ1141" s="124"/>
      <c r="BA1141" s="124"/>
      <c r="BE1141" s="79" t="s">
        <v>1133</v>
      </c>
      <c r="BF1141" s="82" t="s">
        <v>951</v>
      </c>
    </row>
    <row r="1142" spans="8:58">
      <c r="H1142" s="106"/>
      <c r="I1142" s="106"/>
      <c r="J1142" s="106"/>
      <c r="K1142" s="106"/>
      <c r="L1142" s="106"/>
      <c r="M1142" s="106"/>
      <c r="N1142" s="106"/>
      <c r="O1142" s="106"/>
      <c r="P1142" s="106"/>
      <c r="Q1142" s="106"/>
      <c r="R1142" s="106"/>
      <c r="S1142" s="106"/>
      <c r="T1142" s="106"/>
      <c r="U1142" s="106"/>
      <c r="V1142" s="106"/>
      <c r="W1142" s="106"/>
      <c r="X1142" s="106"/>
      <c r="Y1142" s="106"/>
      <c r="AZ1142" s="124"/>
      <c r="BA1142" s="124"/>
      <c r="BE1142" s="79" t="s">
        <v>1933</v>
      </c>
      <c r="BF1142" s="82" t="s">
        <v>386</v>
      </c>
    </row>
    <row r="1143" spans="8:58">
      <c r="H1143" s="106"/>
      <c r="I1143" s="106"/>
      <c r="J1143" s="106"/>
      <c r="K1143" s="106"/>
      <c r="L1143" s="106"/>
      <c r="M1143" s="106"/>
      <c r="N1143" s="106"/>
      <c r="O1143" s="106"/>
      <c r="P1143" s="106"/>
      <c r="Q1143" s="106"/>
      <c r="R1143" s="106"/>
      <c r="S1143" s="106"/>
      <c r="T1143" s="106"/>
      <c r="U1143" s="106"/>
      <c r="V1143" s="106"/>
      <c r="W1143" s="106"/>
      <c r="X1143" s="106"/>
      <c r="Y1143" s="106"/>
      <c r="AZ1143" s="124"/>
      <c r="BA1143" s="124"/>
      <c r="BE1143" s="79" t="s">
        <v>550</v>
      </c>
      <c r="BF1143" s="82" t="s">
        <v>880</v>
      </c>
    </row>
    <row r="1144" spans="8:58">
      <c r="H1144" s="106"/>
      <c r="I1144" s="106"/>
      <c r="J1144" s="106"/>
      <c r="K1144" s="106"/>
      <c r="L1144" s="106"/>
      <c r="M1144" s="106"/>
      <c r="N1144" s="106"/>
      <c r="O1144" s="106"/>
      <c r="P1144" s="106"/>
      <c r="Q1144" s="106"/>
      <c r="R1144" s="106"/>
      <c r="S1144" s="106"/>
      <c r="T1144" s="106"/>
      <c r="U1144" s="106"/>
      <c r="V1144" s="106"/>
      <c r="W1144" s="106"/>
      <c r="X1144" s="106"/>
      <c r="Y1144" s="106"/>
      <c r="AZ1144" s="124"/>
      <c r="BA1144" s="124"/>
      <c r="BE1144" s="79" t="s">
        <v>1934</v>
      </c>
      <c r="BF1144" s="82" t="s">
        <v>386</v>
      </c>
    </row>
    <row r="1145" spans="8:58">
      <c r="H1145" s="106"/>
      <c r="I1145" s="106"/>
      <c r="J1145" s="106"/>
      <c r="K1145" s="106"/>
      <c r="L1145" s="106"/>
      <c r="M1145" s="106"/>
      <c r="N1145" s="106"/>
      <c r="O1145" s="106"/>
      <c r="P1145" s="106"/>
      <c r="Q1145" s="106"/>
      <c r="R1145" s="106"/>
      <c r="S1145" s="106"/>
      <c r="T1145" s="106"/>
      <c r="U1145" s="106"/>
      <c r="V1145" s="106"/>
      <c r="W1145" s="106"/>
      <c r="X1145" s="106"/>
      <c r="Y1145" s="106"/>
      <c r="AZ1145" s="124"/>
      <c r="BA1145" s="124"/>
      <c r="BE1145" s="79" t="s">
        <v>1488</v>
      </c>
      <c r="BF1145" s="82" t="s">
        <v>700</v>
      </c>
    </row>
    <row r="1146" spans="8:58">
      <c r="H1146" s="106"/>
      <c r="I1146" s="106"/>
      <c r="J1146" s="106"/>
      <c r="K1146" s="106"/>
      <c r="L1146" s="106"/>
      <c r="M1146" s="106"/>
      <c r="N1146" s="106"/>
      <c r="O1146" s="106"/>
      <c r="P1146" s="106"/>
      <c r="Q1146" s="106"/>
      <c r="R1146" s="106"/>
      <c r="S1146" s="106"/>
      <c r="T1146" s="106"/>
      <c r="U1146" s="106"/>
      <c r="V1146" s="106"/>
      <c r="W1146" s="106"/>
      <c r="X1146" s="106"/>
      <c r="Y1146" s="106"/>
      <c r="AZ1146" s="124"/>
      <c r="BA1146" s="124"/>
      <c r="BE1146" s="79" t="s">
        <v>1491</v>
      </c>
      <c r="BF1146" s="82" t="s">
        <v>700</v>
      </c>
    </row>
    <row r="1147" spans="8:58">
      <c r="H1147" s="106"/>
      <c r="I1147" s="106"/>
      <c r="J1147" s="106"/>
      <c r="K1147" s="106"/>
      <c r="L1147" s="106"/>
      <c r="M1147" s="106"/>
      <c r="N1147" s="106"/>
      <c r="O1147" s="106"/>
      <c r="P1147" s="106"/>
      <c r="Q1147" s="106"/>
      <c r="R1147" s="106"/>
      <c r="S1147" s="106"/>
      <c r="T1147" s="106"/>
      <c r="U1147" s="106"/>
      <c r="V1147" s="106"/>
      <c r="W1147" s="106"/>
      <c r="X1147" s="106"/>
      <c r="Y1147" s="106"/>
      <c r="AZ1147" s="124"/>
      <c r="BA1147" s="124"/>
      <c r="BE1147" s="79" t="s">
        <v>662</v>
      </c>
      <c r="BF1147" s="82" t="s">
        <v>700</v>
      </c>
    </row>
    <row r="1148" spans="8:58">
      <c r="H1148" s="106"/>
      <c r="I1148" s="106"/>
      <c r="J1148" s="106"/>
      <c r="K1148" s="106"/>
      <c r="L1148" s="106"/>
      <c r="M1148" s="106"/>
      <c r="N1148" s="106"/>
      <c r="O1148" s="106"/>
      <c r="P1148" s="106"/>
      <c r="Q1148" s="106"/>
      <c r="R1148" s="106"/>
      <c r="S1148" s="106"/>
      <c r="T1148" s="106"/>
      <c r="U1148" s="106"/>
      <c r="V1148" s="106"/>
      <c r="W1148" s="106"/>
      <c r="X1148" s="106"/>
      <c r="Y1148" s="106"/>
      <c r="AZ1148" s="124"/>
      <c r="BA1148" s="124"/>
      <c r="BE1148" s="79" t="s">
        <v>1105</v>
      </c>
      <c r="BF1148" s="82" t="s">
        <v>880</v>
      </c>
    </row>
    <row r="1149" spans="8:58">
      <c r="H1149" s="106"/>
      <c r="I1149" s="106"/>
      <c r="J1149" s="106"/>
      <c r="K1149" s="106"/>
      <c r="L1149" s="106"/>
      <c r="M1149" s="106"/>
      <c r="N1149" s="106"/>
      <c r="O1149" s="106"/>
      <c r="P1149" s="106"/>
      <c r="Q1149" s="106"/>
      <c r="R1149" s="106"/>
      <c r="S1149" s="106"/>
      <c r="T1149" s="106"/>
      <c r="U1149" s="106"/>
      <c r="V1149" s="106"/>
      <c r="W1149" s="106"/>
      <c r="X1149" s="106"/>
      <c r="Y1149" s="106"/>
      <c r="AZ1149" s="124"/>
      <c r="BA1149" s="124"/>
      <c r="BE1149" s="79" t="s">
        <v>1935</v>
      </c>
      <c r="BF1149" s="82" t="s">
        <v>386</v>
      </c>
    </row>
    <row r="1150" spans="8:58">
      <c r="H1150" s="106"/>
      <c r="I1150" s="106"/>
      <c r="J1150" s="106"/>
      <c r="K1150" s="106"/>
      <c r="L1150" s="106"/>
      <c r="M1150" s="106"/>
      <c r="N1150" s="106"/>
      <c r="O1150" s="106"/>
      <c r="P1150" s="106"/>
      <c r="Q1150" s="106"/>
      <c r="R1150" s="106"/>
      <c r="S1150" s="106"/>
      <c r="T1150" s="106"/>
      <c r="U1150" s="106"/>
      <c r="V1150" s="106"/>
      <c r="W1150" s="106"/>
      <c r="X1150" s="106"/>
      <c r="Y1150" s="106"/>
      <c r="AZ1150" s="124"/>
      <c r="BA1150" s="124"/>
      <c r="BE1150" s="79" t="s">
        <v>1141</v>
      </c>
      <c r="BF1150" s="82" t="s">
        <v>951</v>
      </c>
    </row>
    <row r="1151" spans="8:58">
      <c r="H1151" s="106"/>
      <c r="I1151" s="106"/>
      <c r="J1151" s="106"/>
      <c r="K1151" s="106"/>
      <c r="L1151" s="106"/>
      <c r="M1151" s="106"/>
      <c r="N1151" s="106"/>
      <c r="O1151" s="106"/>
      <c r="P1151" s="106"/>
      <c r="Q1151" s="106"/>
      <c r="R1151" s="106"/>
      <c r="S1151" s="106"/>
      <c r="T1151" s="106"/>
      <c r="U1151" s="106"/>
      <c r="V1151" s="106"/>
      <c r="W1151" s="106"/>
      <c r="X1151" s="106"/>
      <c r="Y1151" s="106"/>
      <c r="AZ1151" s="124"/>
      <c r="BA1151" s="124"/>
      <c r="BE1151" s="79" t="s">
        <v>1551</v>
      </c>
      <c r="BF1151" s="82" t="s">
        <v>386</v>
      </c>
    </row>
    <row r="1152" spans="8:58">
      <c r="H1152" s="106"/>
      <c r="I1152" s="106"/>
      <c r="J1152" s="106"/>
      <c r="K1152" s="106"/>
      <c r="L1152" s="106"/>
      <c r="M1152" s="106"/>
      <c r="N1152" s="106"/>
      <c r="O1152" s="106"/>
      <c r="P1152" s="106"/>
      <c r="Q1152" s="106"/>
      <c r="R1152" s="106"/>
      <c r="S1152" s="106"/>
      <c r="T1152" s="106"/>
      <c r="U1152" s="106"/>
      <c r="V1152" s="106"/>
      <c r="W1152" s="106"/>
      <c r="X1152" s="106"/>
      <c r="Y1152" s="106"/>
      <c r="AZ1152" s="124"/>
      <c r="BA1152" s="124"/>
      <c r="BE1152" s="79" t="s">
        <v>1936</v>
      </c>
      <c r="BF1152" s="82" t="s">
        <v>386</v>
      </c>
    </row>
    <row r="1153" spans="8:58">
      <c r="H1153" s="106"/>
      <c r="I1153" s="106"/>
      <c r="J1153" s="106"/>
      <c r="K1153" s="106"/>
      <c r="L1153" s="106"/>
      <c r="M1153" s="106"/>
      <c r="N1153" s="106"/>
      <c r="O1153" s="106"/>
      <c r="P1153" s="106"/>
      <c r="Q1153" s="106"/>
      <c r="R1153" s="106"/>
      <c r="S1153" s="106"/>
      <c r="T1153" s="106"/>
      <c r="U1153" s="106"/>
      <c r="V1153" s="106"/>
      <c r="W1153" s="106"/>
      <c r="X1153" s="106"/>
      <c r="Y1153" s="106"/>
      <c r="AZ1153" s="124"/>
      <c r="BA1153" s="124"/>
      <c r="BE1153" s="79" t="s">
        <v>1554</v>
      </c>
      <c r="BF1153" s="82" t="s">
        <v>386</v>
      </c>
    </row>
    <row r="1154" spans="8:58">
      <c r="H1154" s="106"/>
      <c r="I1154" s="106"/>
      <c r="J1154" s="106"/>
      <c r="K1154" s="106"/>
      <c r="L1154" s="106"/>
      <c r="M1154" s="106"/>
      <c r="N1154" s="106"/>
      <c r="O1154" s="106"/>
      <c r="P1154" s="106"/>
      <c r="Q1154" s="106"/>
      <c r="R1154" s="106"/>
      <c r="S1154" s="106"/>
      <c r="T1154" s="106"/>
      <c r="U1154" s="106"/>
      <c r="V1154" s="106"/>
      <c r="W1154" s="106"/>
      <c r="X1154" s="106"/>
      <c r="Y1154" s="106"/>
      <c r="AZ1154" s="124"/>
      <c r="BA1154" s="124"/>
      <c r="BE1154" s="79" t="s">
        <v>1937</v>
      </c>
      <c r="BF1154" s="82" t="s">
        <v>386</v>
      </c>
    </row>
    <row r="1155" spans="8:58">
      <c r="H1155" s="106"/>
      <c r="I1155" s="106"/>
      <c r="J1155" s="106"/>
      <c r="K1155" s="106"/>
      <c r="L1155" s="106"/>
      <c r="M1155" s="106"/>
      <c r="N1155" s="106"/>
      <c r="O1155" s="106"/>
      <c r="P1155" s="106"/>
      <c r="Q1155" s="106"/>
      <c r="R1155" s="106"/>
      <c r="S1155" s="106"/>
      <c r="T1155" s="106"/>
      <c r="U1155" s="106"/>
      <c r="V1155" s="106"/>
      <c r="W1155" s="106"/>
      <c r="X1155" s="106"/>
      <c r="Y1155" s="106"/>
      <c r="AZ1155" s="124"/>
      <c r="BA1155" s="124"/>
      <c r="BE1155" s="79" t="s">
        <v>1938</v>
      </c>
      <c r="BF1155" s="82" t="s">
        <v>386</v>
      </c>
    </row>
    <row r="1156" spans="8:58">
      <c r="H1156" s="106"/>
      <c r="I1156" s="106"/>
      <c r="J1156" s="106"/>
      <c r="K1156" s="106"/>
      <c r="L1156" s="106"/>
      <c r="M1156" s="106"/>
      <c r="N1156" s="106"/>
      <c r="O1156" s="106"/>
      <c r="P1156" s="106"/>
      <c r="Q1156" s="106"/>
      <c r="R1156" s="106"/>
      <c r="S1156" s="106"/>
      <c r="T1156" s="106"/>
      <c r="U1156" s="106"/>
      <c r="V1156" s="106"/>
      <c r="W1156" s="106"/>
      <c r="X1156" s="106"/>
      <c r="Y1156" s="106"/>
      <c r="AZ1156" s="124"/>
      <c r="BA1156" s="124"/>
      <c r="BE1156" s="79" t="s">
        <v>1913</v>
      </c>
      <c r="BF1156" s="82" t="s">
        <v>386</v>
      </c>
    </row>
    <row r="1157" spans="8:58">
      <c r="H1157" s="106"/>
      <c r="I1157" s="106"/>
      <c r="J1157" s="106"/>
      <c r="K1157" s="106"/>
      <c r="L1157" s="106"/>
      <c r="M1157" s="106"/>
      <c r="N1157" s="106"/>
      <c r="O1157" s="106"/>
      <c r="P1157" s="106"/>
      <c r="Q1157" s="106"/>
      <c r="R1157" s="106"/>
      <c r="S1157" s="106"/>
      <c r="T1157" s="106"/>
      <c r="U1157" s="106"/>
      <c r="V1157" s="106"/>
      <c r="W1157" s="106"/>
      <c r="X1157" s="106"/>
      <c r="Y1157" s="106"/>
      <c r="AZ1157" s="124"/>
      <c r="BA1157" s="124"/>
      <c r="BE1157" s="79" t="s">
        <v>1186</v>
      </c>
      <c r="BF1157" s="82" t="s">
        <v>386</v>
      </c>
    </row>
    <row r="1158" spans="8:58">
      <c r="H1158" s="106"/>
      <c r="I1158" s="106"/>
      <c r="J1158" s="106"/>
      <c r="K1158" s="106"/>
      <c r="L1158" s="106"/>
      <c r="M1158" s="106"/>
      <c r="N1158" s="106"/>
      <c r="O1158" s="106"/>
      <c r="P1158" s="106"/>
      <c r="Q1158" s="106"/>
      <c r="R1158" s="106"/>
      <c r="S1158" s="106"/>
      <c r="T1158" s="106"/>
      <c r="U1158" s="106"/>
      <c r="V1158" s="106"/>
      <c r="W1158" s="106"/>
      <c r="X1158" s="106"/>
      <c r="Y1158" s="106"/>
      <c r="AZ1158" s="124"/>
      <c r="BA1158" s="124"/>
      <c r="BE1158" s="79" t="s">
        <v>1150</v>
      </c>
      <c r="BF1158" s="82" t="s">
        <v>880</v>
      </c>
    </row>
    <row r="1159" spans="8:58">
      <c r="H1159" s="106"/>
      <c r="I1159" s="106"/>
      <c r="J1159" s="106"/>
      <c r="K1159" s="106"/>
      <c r="L1159" s="106"/>
      <c r="M1159" s="106"/>
      <c r="N1159" s="106"/>
      <c r="O1159" s="106"/>
      <c r="P1159" s="106"/>
      <c r="Q1159" s="106"/>
      <c r="R1159" s="106"/>
      <c r="S1159" s="106"/>
      <c r="T1159" s="106"/>
      <c r="U1159" s="106"/>
      <c r="V1159" s="106"/>
      <c r="W1159" s="106"/>
      <c r="X1159" s="106"/>
      <c r="Y1159" s="106"/>
      <c r="AZ1159" s="124"/>
      <c r="BA1159" s="124"/>
      <c r="BE1159" s="79" t="s">
        <v>1149</v>
      </c>
      <c r="BF1159" s="82" t="s">
        <v>951</v>
      </c>
    </row>
    <row r="1160" spans="8:58">
      <c r="H1160" s="106"/>
      <c r="I1160" s="106"/>
      <c r="J1160" s="106"/>
      <c r="K1160" s="106"/>
      <c r="L1160" s="106"/>
      <c r="M1160" s="106"/>
      <c r="N1160" s="106"/>
      <c r="O1160" s="106"/>
      <c r="P1160" s="106"/>
      <c r="Q1160" s="106"/>
      <c r="R1160" s="106"/>
      <c r="S1160" s="106"/>
      <c r="T1160" s="106"/>
      <c r="U1160" s="106"/>
      <c r="V1160" s="106"/>
      <c r="W1160" s="106"/>
      <c r="X1160" s="106"/>
      <c r="Y1160" s="106"/>
      <c r="AZ1160" s="124"/>
      <c r="BA1160" s="124"/>
      <c r="BE1160" s="79" t="s">
        <v>568</v>
      </c>
      <c r="BF1160" s="82" t="s">
        <v>880</v>
      </c>
    </row>
    <row r="1161" spans="8:58">
      <c r="H1161" s="106"/>
      <c r="I1161" s="106"/>
      <c r="J1161" s="106"/>
      <c r="K1161" s="106"/>
      <c r="L1161" s="106"/>
      <c r="M1161" s="106"/>
      <c r="N1161" s="106"/>
      <c r="O1161" s="106"/>
      <c r="P1161" s="106"/>
      <c r="Q1161" s="106"/>
      <c r="R1161" s="106"/>
      <c r="S1161" s="106"/>
      <c r="T1161" s="106"/>
      <c r="U1161" s="106"/>
      <c r="V1161" s="106"/>
      <c r="W1161" s="106"/>
      <c r="X1161" s="106"/>
      <c r="Y1161" s="106"/>
      <c r="AZ1161" s="124"/>
      <c r="BA1161" s="124"/>
      <c r="BE1161" s="79" t="s">
        <v>1494</v>
      </c>
      <c r="BF1161" s="82" t="s">
        <v>700</v>
      </c>
    </row>
    <row r="1162" spans="8:58">
      <c r="H1162" s="106"/>
      <c r="I1162" s="106"/>
      <c r="J1162" s="106"/>
      <c r="K1162" s="106"/>
      <c r="L1162" s="106"/>
      <c r="M1162" s="106"/>
      <c r="N1162" s="106"/>
      <c r="O1162" s="106"/>
      <c r="P1162" s="106"/>
      <c r="Q1162" s="106"/>
      <c r="R1162" s="106"/>
      <c r="S1162" s="106"/>
      <c r="T1162" s="106"/>
      <c r="U1162" s="106"/>
      <c r="V1162" s="106"/>
      <c r="W1162" s="106"/>
      <c r="X1162" s="106"/>
      <c r="Y1162" s="106"/>
      <c r="AZ1162" s="124"/>
      <c r="BA1162" s="124"/>
      <c r="BE1162" s="79" t="s">
        <v>588</v>
      </c>
      <c r="BF1162" s="82" t="s">
        <v>880</v>
      </c>
    </row>
    <row r="1163" spans="8:58">
      <c r="H1163" s="106"/>
      <c r="I1163" s="106"/>
      <c r="J1163" s="106"/>
      <c r="K1163" s="106"/>
      <c r="L1163" s="106"/>
      <c r="M1163" s="106"/>
      <c r="N1163" s="106"/>
      <c r="O1163" s="106"/>
      <c r="P1163" s="106"/>
      <c r="Q1163" s="106"/>
      <c r="R1163" s="106"/>
      <c r="S1163" s="106"/>
      <c r="T1163" s="106"/>
      <c r="U1163" s="106"/>
      <c r="V1163" s="106"/>
      <c r="W1163" s="106"/>
      <c r="X1163" s="106"/>
      <c r="Y1163" s="106"/>
      <c r="AZ1163" s="124"/>
      <c r="BA1163" s="124"/>
      <c r="BE1163" s="79" t="s">
        <v>1497</v>
      </c>
      <c r="BF1163" s="82" t="s">
        <v>700</v>
      </c>
    </row>
    <row r="1164" spans="8:58">
      <c r="H1164" s="106"/>
      <c r="I1164" s="106"/>
      <c r="J1164" s="106"/>
      <c r="K1164" s="106"/>
      <c r="L1164" s="106"/>
      <c r="M1164" s="106"/>
      <c r="N1164" s="106"/>
      <c r="O1164" s="106"/>
      <c r="P1164" s="106"/>
      <c r="Q1164" s="106"/>
      <c r="R1164" s="106"/>
      <c r="S1164" s="106"/>
      <c r="T1164" s="106"/>
      <c r="U1164" s="106"/>
      <c r="V1164" s="106"/>
      <c r="W1164" s="106"/>
      <c r="X1164" s="106"/>
      <c r="Y1164" s="106"/>
      <c r="AZ1164" s="124"/>
      <c r="BA1164" s="124"/>
      <c r="BE1164" s="79" t="s">
        <v>1192</v>
      </c>
      <c r="BF1164" s="82" t="s">
        <v>386</v>
      </c>
    </row>
    <row r="1165" spans="8:58">
      <c r="H1165" s="106"/>
      <c r="I1165" s="106"/>
      <c r="J1165" s="106"/>
      <c r="K1165" s="106"/>
      <c r="L1165" s="106"/>
      <c r="M1165" s="106"/>
      <c r="N1165" s="106"/>
      <c r="O1165" s="106"/>
      <c r="P1165" s="106"/>
      <c r="Q1165" s="106"/>
      <c r="R1165" s="106"/>
      <c r="S1165" s="106"/>
      <c r="T1165" s="106"/>
      <c r="U1165" s="106"/>
      <c r="V1165" s="106"/>
      <c r="W1165" s="106"/>
      <c r="X1165" s="106"/>
      <c r="Y1165" s="106"/>
      <c r="AZ1165" s="124"/>
      <c r="BA1165" s="124"/>
      <c r="BE1165" s="79" t="s">
        <v>1939</v>
      </c>
      <c r="BF1165" s="82" t="s">
        <v>386</v>
      </c>
    </row>
    <row r="1166" spans="8:58">
      <c r="H1166" s="106"/>
      <c r="I1166" s="106"/>
      <c r="J1166" s="106"/>
      <c r="K1166" s="106"/>
      <c r="L1166" s="106"/>
      <c r="M1166" s="106"/>
      <c r="N1166" s="106"/>
      <c r="O1166" s="106"/>
      <c r="P1166" s="106"/>
      <c r="Q1166" s="106"/>
      <c r="R1166" s="106"/>
      <c r="S1166" s="106"/>
      <c r="T1166" s="106"/>
      <c r="U1166" s="106"/>
      <c r="V1166" s="106"/>
      <c r="W1166" s="106"/>
      <c r="X1166" s="106"/>
      <c r="Y1166" s="106"/>
      <c r="AZ1166" s="124"/>
      <c r="BA1166" s="124"/>
      <c r="BE1166" s="79" t="s">
        <v>1500</v>
      </c>
      <c r="BF1166" s="82" t="s">
        <v>700</v>
      </c>
    </row>
    <row r="1167" spans="8:58">
      <c r="H1167" s="106"/>
      <c r="I1167" s="106"/>
      <c r="J1167" s="106"/>
      <c r="K1167" s="106"/>
      <c r="L1167" s="106"/>
      <c r="M1167" s="106"/>
      <c r="N1167" s="106"/>
      <c r="O1167" s="106"/>
      <c r="P1167" s="106"/>
      <c r="Q1167" s="106"/>
      <c r="R1167" s="106"/>
      <c r="S1167" s="106"/>
      <c r="T1167" s="106"/>
      <c r="U1167" s="106"/>
      <c r="V1167" s="106"/>
      <c r="W1167" s="106"/>
      <c r="X1167" s="106"/>
      <c r="Y1167" s="106"/>
      <c r="AZ1167" s="124"/>
      <c r="BA1167" s="124"/>
      <c r="BE1167" s="79" t="s">
        <v>1877</v>
      </c>
      <c r="BF1167" s="82" t="s">
        <v>386</v>
      </c>
    </row>
    <row r="1168" spans="8:58">
      <c r="H1168" s="106"/>
      <c r="I1168" s="106"/>
      <c r="J1168" s="106"/>
      <c r="K1168" s="106"/>
      <c r="L1168" s="106"/>
      <c r="M1168" s="106"/>
      <c r="N1168" s="106"/>
      <c r="O1168" s="106"/>
      <c r="P1168" s="106"/>
      <c r="Q1168" s="106"/>
      <c r="R1168" s="106"/>
      <c r="S1168" s="106"/>
      <c r="T1168" s="106"/>
      <c r="U1168" s="106"/>
      <c r="V1168" s="106"/>
      <c r="W1168" s="106"/>
      <c r="X1168" s="106"/>
      <c r="Y1168" s="106"/>
      <c r="AZ1168" s="124"/>
      <c r="BA1168" s="124"/>
      <c r="BE1168" s="79" t="s">
        <v>1879</v>
      </c>
      <c r="BF1168" s="82" t="s">
        <v>386</v>
      </c>
    </row>
    <row r="1169" spans="8:58">
      <c r="H1169" s="106"/>
      <c r="I1169" s="106"/>
      <c r="J1169" s="106"/>
      <c r="K1169" s="106"/>
      <c r="L1169" s="106"/>
      <c r="M1169" s="106"/>
      <c r="N1169" s="106"/>
      <c r="O1169" s="106"/>
      <c r="P1169" s="106"/>
      <c r="Q1169" s="106"/>
      <c r="R1169" s="106"/>
      <c r="S1169" s="106"/>
      <c r="T1169" s="106"/>
      <c r="U1169" s="106"/>
      <c r="V1169" s="106"/>
      <c r="W1169" s="106"/>
      <c r="X1169" s="106"/>
      <c r="Y1169" s="106"/>
      <c r="AZ1169" s="124"/>
      <c r="BA1169" s="124"/>
      <c r="BE1169" s="79" t="s">
        <v>839</v>
      </c>
      <c r="BF1169" s="82" t="s">
        <v>386</v>
      </c>
    </row>
    <row r="1170" spans="8:58">
      <c r="H1170" s="106"/>
      <c r="I1170" s="106"/>
      <c r="J1170" s="106"/>
      <c r="K1170" s="106"/>
      <c r="L1170" s="106"/>
      <c r="M1170" s="106"/>
      <c r="N1170" s="106"/>
      <c r="O1170" s="106"/>
      <c r="P1170" s="106"/>
      <c r="Q1170" s="106"/>
      <c r="R1170" s="106"/>
      <c r="S1170" s="106"/>
      <c r="T1170" s="106"/>
      <c r="U1170" s="106"/>
      <c r="V1170" s="106"/>
      <c r="W1170" s="106"/>
      <c r="X1170" s="106"/>
      <c r="Y1170" s="106"/>
      <c r="AZ1170" s="124"/>
      <c r="BA1170" s="124"/>
      <c r="BE1170" s="79" t="s">
        <v>1940</v>
      </c>
      <c r="BF1170" s="82" t="s">
        <v>386</v>
      </c>
    </row>
    <row r="1171" spans="8:58">
      <c r="H1171" s="106"/>
      <c r="I1171" s="106"/>
      <c r="J1171" s="106"/>
      <c r="K1171" s="106"/>
      <c r="L1171" s="106"/>
      <c r="M1171" s="106"/>
      <c r="N1171" s="106"/>
      <c r="O1171" s="106"/>
      <c r="P1171" s="106"/>
      <c r="Q1171" s="106"/>
      <c r="R1171" s="106"/>
      <c r="S1171" s="106"/>
      <c r="T1171" s="106"/>
      <c r="U1171" s="106"/>
      <c r="V1171" s="106"/>
      <c r="W1171" s="106"/>
      <c r="X1171" s="106"/>
      <c r="Y1171" s="106"/>
      <c r="AZ1171" s="124"/>
      <c r="BA1171" s="124"/>
      <c r="BE1171" s="79" t="s">
        <v>1941</v>
      </c>
      <c r="BF1171" s="82" t="s">
        <v>386</v>
      </c>
    </row>
    <row r="1172" spans="8:58">
      <c r="H1172" s="106"/>
      <c r="I1172" s="106"/>
      <c r="J1172" s="106"/>
      <c r="K1172" s="106"/>
      <c r="L1172" s="106"/>
      <c r="M1172" s="106"/>
      <c r="N1172" s="106"/>
      <c r="O1172" s="106"/>
      <c r="P1172" s="106"/>
      <c r="Q1172" s="106"/>
      <c r="R1172" s="106"/>
      <c r="S1172" s="106"/>
      <c r="T1172" s="106"/>
      <c r="U1172" s="106"/>
      <c r="V1172" s="106"/>
      <c r="W1172" s="106"/>
      <c r="X1172" s="106"/>
      <c r="Y1172" s="106"/>
      <c r="AZ1172" s="124"/>
      <c r="BA1172" s="124"/>
      <c r="BE1172" s="79" t="s">
        <v>1158</v>
      </c>
      <c r="BF1172" s="82" t="s">
        <v>880</v>
      </c>
    </row>
    <row r="1173" spans="8:58">
      <c r="H1173" s="106"/>
      <c r="I1173" s="106"/>
      <c r="J1173" s="106"/>
      <c r="K1173" s="106"/>
      <c r="L1173" s="106"/>
      <c r="M1173" s="106"/>
      <c r="N1173" s="106"/>
      <c r="O1173" s="106"/>
      <c r="P1173" s="106"/>
      <c r="Q1173" s="106"/>
      <c r="R1173" s="106"/>
      <c r="S1173" s="106"/>
      <c r="T1173" s="106"/>
      <c r="U1173" s="106"/>
      <c r="V1173" s="106"/>
      <c r="W1173" s="106"/>
      <c r="X1173" s="106"/>
      <c r="Y1173" s="106"/>
      <c r="AZ1173" s="124"/>
      <c r="BA1173" s="124"/>
      <c r="BE1173" s="79" t="s">
        <v>1166</v>
      </c>
      <c r="BF1173" s="82" t="s">
        <v>880</v>
      </c>
    </row>
    <row r="1174" spans="8:58">
      <c r="H1174" s="106"/>
      <c r="I1174" s="106"/>
      <c r="J1174" s="106"/>
      <c r="K1174" s="106"/>
      <c r="L1174" s="106"/>
      <c r="M1174" s="106"/>
      <c r="N1174" s="106"/>
      <c r="O1174" s="106"/>
      <c r="P1174" s="106"/>
      <c r="Q1174" s="106"/>
      <c r="R1174" s="106"/>
      <c r="S1174" s="106"/>
      <c r="T1174" s="106"/>
      <c r="U1174" s="106"/>
      <c r="V1174" s="106"/>
      <c r="W1174" s="106"/>
      <c r="X1174" s="106"/>
      <c r="Y1174" s="106"/>
      <c r="AZ1174" s="127"/>
      <c r="BA1174" s="127"/>
      <c r="BE1174" s="128" t="s">
        <v>684</v>
      </c>
      <c r="BF1174" s="82" t="s">
        <v>880</v>
      </c>
    </row>
    <row r="1175" spans="8:58">
      <c r="H1175" s="106"/>
      <c r="I1175" s="106"/>
      <c r="J1175" s="106"/>
      <c r="K1175" s="106"/>
      <c r="L1175" s="106"/>
      <c r="M1175" s="106"/>
      <c r="N1175" s="106"/>
      <c r="O1175" s="106"/>
      <c r="P1175" s="106"/>
      <c r="Q1175" s="106"/>
      <c r="R1175" s="106"/>
      <c r="S1175" s="106"/>
      <c r="T1175" s="106"/>
      <c r="U1175" s="106"/>
      <c r="V1175" s="106"/>
      <c r="W1175" s="106"/>
      <c r="X1175" s="106"/>
      <c r="Y1175" s="106"/>
      <c r="AZ1175" s="124"/>
      <c r="BA1175" s="124"/>
      <c r="BE1175" s="79" t="s">
        <v>1942</v>
      </c>
      <c r="BF1175" s="82" t="s">
        <v>386</v>
      </c>
    </row>
    <row r="1176" spans="8:58">
      <c r="H1176" s="106"/>
      <c r="I1176" s="106"/>
      <c r="J1176" s="106"/>
      <c r="K1176" s="106"/>
      <c r="L1176" s="106"/>
      <c r="M1176" s="106"/>
      <c r="N1176" s="106"/>
      <c r="O1176" s="106"/>
      <c r="P1176" s="106"/>
      <c r="Q1176" s="106"/>
      <c r="R1176" s="106"/>
      <c r="S1176" s="106"/>
      <c r="T1176" s="106"/>
      <c r="U1176" s="106"/>
      <c r="V1176" s="106"/>
      <c r="W1176" s="106"/>
      <c r="X1176" s="106"/>
      <c r="Y1176" s="106"/>
      <c r="AZ1176" s="124"/>
      <c r="BA1176" s="124"/>
      <c r="BE1176" s="79" t="s">
        <v>1943</v>
      </c>
      <c r="BF1176" s="82" t="s">
        <v>386</v>
      </c>
    </row>
    <row r="1177" spans="8:58">
      <c r="H1177" s="106"/>
      <c r="I1177" s="106"/>
      <c r="J1177" s="106"/>
      <c r="K1177" s="106"/>
      <c r="L1177" s="106"/>
      <c r="M1177" s="106"/>
      <c r="N1177" s="106"/>
      <c r="O1177" s="106"/>
      <c r="P1177" s="106"/>
      <c r="Q1177" s="106"/>
      <c r="R1177" s="106"/>
      <c r="S1177" s="106"/>
      <c r="T1177" s="106"/>
      <c r="U1177" s="106"/>
      <c r="V1177" s="106"/>
      <c r="W1177" s="106"/>
      <c r="X1177" s="106"/>
      <c r="Y1177" s="106"/>
      <c r="AZ1177" s="124"/>
      <c r="BA1177" s="124"/>
      <c r="BE1177" s="79" t="s">
        <v>1944</v>
      </c>
      <c r="BF1177" s="82" t="s">
        <v>386</v>
      </c>
    </row>
    <row r="1178" spans="8:58">
      <c r="H1178" s="106"/>
      <c r="I1178" s="106"/>
      <c r="J1178" s="106"/>
      <c r="K1178" s="106"/>
      <c r="L1178" s="106"/>
      <c r="M1178" s="106"/>
      <c r="N1178" s="106"/>
      <c r="O1178" s="106"/>
      <c r="P1178" s="106"/>
      <c r="Q1178" s="106"/>
      <c r="R1178" s="106"/>
      <c r="S1178" s="106"/>
      <c r="T1178" s="106"/>
      <c r="U1178" s="106"/>
      <c r="V1178" s="106"/>
      <c r="W1178" s="106"/>
      <c r="X1178" s="106"/>
      <c r="Y1178" s="106"/>
      <c r="AZ1178" s="124"/>
      <c r="BA1178" s="124"/>
      <c r="BE1178" s="79" t="s">
        <v>1881</v>
      </c>
      <c r="BF1178" s="82" t="s">
        <v>386</v>
      </c>
    </row>
    <row r="1179" spans="8:58">
      <c r="H1179" s="106"/>
      <c r="I1179" s="106"/>
      <c r="J1179" s="106"/>
      <c r="K1179" s="106"/>
      <c r="L1179" s="106"/>
      <c r="M1179" s="106"/>
      <c r="N1179" s="106"/>
      <c r="O1179" s="106"/>
      <c r="P1179" s="106"/>
      <c r="Q1179" s="106"/>
      <c r="R1179" s="106"/>
      <c r="S1179" s="106"/>
      <c r="T1179" s="106"/>
      <c r="U1179" s="106"/>
      <c r="V1179" s="106"/>
      <c r="W1179" s="106"/>
      <c r="X1179" s="106"/>
      <c r="Y1179" s="106"/>
      <c r="AZ1179" s="124"/>
      <c r="BA1179" s="124"/>
      <c r="BE1179" s="79" t="s">
        <v>1883</v>
      </c>
      <c r="BF1179" s="82" t="s">
        <v>386</v>
      </c>
    </row>
    <row r="1180" spans="8:58">
      <c r="H1180" s="106"/>
      <c r="I1180" s="106"/>
      <c r="J1180" s="106"/>
      <c r="K1180" s="106"/>
      <c r="L1180" s="106"/>
      <c r="M1180" s="106"/>
      <c r="N1180" s="106"/>
      <c r="O1180" s="106"/>
      <c r="P1180" s="106"/>
      <c r="Q1180" s="106"/>
      <c r="R1180" s="106"/>
      <c r="S1180" s="106"/>
      <c r="T1180" s="106"/>
      <c r="U1180" s="106"/>
      <c r="V1180" s="106"/>
      <c r="W1180" s="106"/>
      <c r="X1180" s="106"/>
      <c r="Y1180" s="106"/>
      <c r="AZ1180" s="124"/>
      <c r="BA1180" s="124"/>
      <c r="BE1180" s="79" t="s">
        <v>1945</v>
      </c>
      <c r="BF1180" s="82" t="s">
        <v>386</v>
      </c>
    </row>
    <row r="1181" spans="8:58">
      <c r="H1181" s="106"/>
      <c r="I1181" s="106"/>
      <c r="J1181" s="106"/>
      <c r="K1181" s="106"/>
      <c r="L1181" s="106"/>
      <c r="M1181" s="106"/>
      <c r="N1181" s="106"/>
      <c r="O1181" s="106"/>
      <c r="P1181" s="106"/>
      <c r="Q1181" s="106"/>
      <c r="R1181" s="106"/>
      <c r="S1181" s="106"/>
      <c r="T1181" s="106"/>
      <c r="U1181" s="106"/>
      <c r="V1181" s="106"/>
      <c r="W1181" s="106"/>
      <c r="X1181" s="106"/>
      <c r="Y1181" s="106"/>
      <c r="AZ1181" s="124"/>
      <c r="BA1181" s="124"/>
      <c r="BE1181" s="79" t="s">
        <v>642</v>
      </c>
      <c r="BF1181" s="82" t="s">
        <v>386</v>
      </c>
    </row>
    <row r="1182" spans="8:58">
      <c r="H1182" s="106"/>
      <c r="I1182" s="106"/>
      <c r="J1182" s="106"/>
      <c r="K1182" s="106"/>
      <c r="L1182" s="106"/>
      <c r="M1182" s="106"/>
      <c r="N1182" s="106"/>
      <c r="O1182" s="106"/>
      <c r="P1182" s="106"/>
      <c r="Q1182" s="106"/>
      <c r="R1182" s="106"/>
      <c r="S1182" s="106"/>
      <c r="T1182" s="106"/>
      <c r="U1182" s="106"/>
      <c r="V1182" s="106"/>
      <c r="W1182" s="106"/>
      <c r="X1182" s="106"/>
      <c r="Y1182" s="106"/>
      <c r="AZ1182" s="124"/>
      <c r="BA1182" s="124"/>
      <c r="BE1182" s="79" t="s">
        <v>1946</v>
      </c>
      <c r="BF1182" s="82" t="s">
        <v>386</v>
      </c>
    </row>
    <row r="1183" spans="8:58">
      <c r="H1183" s="106"/>
      <c r="I1183" s="106"/>
      <c r="J1183" s="106"/>
      <c r="K1183" s="106"/>
      <c r="L1183" s="106"/>
      <c r="M1183" s="106"/>
      <c r="N1183" s="106"/>
      <c r="O1183" s="106"/>
      <c r="P1183" s="106"/>
      <c r="Q1183" s="106"/>
      <c r="R1183" s="106"/>
      <c r="S1183" s="106"/>
      <c r="T1183" s="106"/>
      <c r="U1183" s="106"/>
      <c r="V1183" s="106"/>
      <c r="W1183" s="106"/>
      <c r="X1183" s="106"/>
      <c r="Y1183" s="106"/>
      <c r="AZ1183" s="124"/>
      <c r="BA1183" s="124"/>
      <c r="BE1183" s="79" t="s">
        <v>1503</v>
      </c>
      <c r="BF1183" s="82" t="s">
        <v>700</v>
      </c>
    </row>
    <row r="1184" spans="8:58">
      <c r="H1184" s="106"/>
      <c r="I1184" s="106"/>
      <c r="J1184" s="106"/>
      <c r="K1184" s="106"/>
      <c r="L1184" s="106"/>
      <c r="M1184" s="106"/>
      <c r="N1184" s="106"/>
      <c r="O1184" s="106"/>
      <c r="P1184" s="106"/>
      <c r="Q1184" s="106"/>
      <c r="R1184" s="106"/>
      <c r="S1184" s="106"/>
      <c r="T1184" s="106"/>
      <c r="U1184" s="106"/>
      <c r="V1184" s="106"/>
      <c r="W1184" s="106"/>
      <c r="X1184" s="106"/>
      <c r="Y1184" s="106"/>
      <c r="AZ1184" s="124"/>
      <c r="BA1184" s="124"/>
      <c r="BE1184" s="79" t="s">
        <v>1885</v>
      </c>
      <c r="BF1184" s="82" t="s">
        <v>386</v>
      </c>
    </row>
    <row r="1185" spans="8:58">
      <c r="H1185" s="106"/>
      <c r="I1185" s="106"/>
      <c r="J1185" s="106"/>
      <c r="K1185" s="106"/>
      <c r="L1185" s="106"/>
      <c r="M1185" s="106"/>
      <c r="N1185" s="106"/>
      <c r="O1185" s="106"/>
      <c r="P1185" s="106"/>
      <c r="Q1185" s="106"/>
      <c r="R1185" s="106"/>
      <c r="S1185" s="106"/>
      <c r="T1185" s="106"/>
      <c r="U1185" s="106"/>
      <c r="V1185" s="106"/>
      <c r="W1185" s="106"/>
      <c r="X1185" s="106"/>
      <c r="Y1185" s="106"/>
      <c r="AZ1185" s="124"/>
      <c r="BA1185" s="124"/>
      <c r="BE1185" s="79" t="s">
        <v>1887</v>
      </c>
      <c r="BF1185" s="82" t="s">
        <v>386</v>
      </c>
    </row>
    <row r="1186" spans="8:58">
      <c r="H1186" s="106"/>
      <c r="I1186" s="106"/>
      <c r="J1186" s="106"/>
      <c r="K1186" s="106"/>
      <c r="L1186" s="106"/>
      <c r="M1186" s="106"/>
      <c r="N1186" s="106"/>
      <c r="O1186" s="106"/>
      <c r="P1186" s="106"/>
      <c r="Q1186" s="106"/>
      <c r="R1186" s="106"/>
      <c r="S1186" s="106"/>
      <c r="T1186" s="106"/>
      <c r="U1186" s="106"/>
      <c r="V1186" s="106"/>
      <c r="W1186" s="106"/>
      <c r="X1186" s="106"/>
      <c r="Y1186" s="106"/>
      <c r="AZ1186" s="124"/>
      <c r="BA1186" s="124"/>
      <c r="BE1186" s="79" t="s">
        <v>1352</v>
      </c>
      <c r="BF1186" s="82" t="s">
        <v>386</v>
      </c>
    </row>
    <row r="1187" spans="8:58">
      <c r="H1187" s="106"/>
      <c r="I1187" s="106"/>
      <c r="J1187" s="106"/>
      <c r="K1187" s="106"/>
      <c r="L1187" s="106"/>
      <c r="M1187" s="106"/>
      <c r="N1187" s="106"/>
      <c r="O1187" s="106"/>
      <c r="P1187" s="106"/>
      <c r="Q1187" s="106"/>
      <c r="R1187" s="106"/>
      <c r="S1187" s="106"/>
      <c r="T1187" s="106"/>
      <c r="U1187" s="106"/>
      <c r="V1187" s="106"/>
      <c r="W1187" s="106"/>
      <c r="X1187" s="106"/>
      <c r="Y1187" s="106"/>
      <c r="AZ1187" s="124"/>
      <c r="BA1187" s="124"/>
      <c r="BE1187" s="79" t="s">
        <v>1506</v>
      </c>
      <c r="BF1187" s="82" t="s">
        <v>700</v>
      </c>
    </row>
    <row r="1188" spans="8:58">
      <c r="H1188" s="106"/>
      <c r="I1188" s="106"/>
      <c r="J1188" s="106"/>
      <c r="K1188" s="106"/>
      <c r="L1188" s="106"/>
      <c r="M1188" s="106"/>
      <c r="N1188" s="106"/>
      <c r="O1188" s="106"/>
      <c r="P1188" s="106"/>
      <c r="Q1188" s="106"/>
      <c r="R1188" s="106"/>
      <c r="S1188" s="106"/>
      <c r="T1188" s="106"/>
      <c r="U1188" s="106"/>
      <c r="V1188" s="106"/>
      <c r="W1188" s="106"/>
      <c r="X1188" s="106"/>
      <c r="Y1188" s="106"/>
      <c r="AZ1188" s="124"/>
      <c r="BA1188" s="124"/>
      <c r="BE1188" s="79" t="s">
        <v>673</v>
      </c>
      <c r="BF1188" s="82" t="s">
        <v>880</v>
      </c>
    </row>
    <row r="1189" spans="8:58">
      <c r="H1189" s="106"/>
      <c r="I1189" s="106"/>
      <c r="J1189" s="106"/>
      <c r="K1189" s="106"/>
      <c r="L1189" s="106"/>
      <c r="M1189" s="106"/>
      <c r="N1189" s="106"/>
      <c r="O1189" s="106"/>
      <c r="P1189" s="106"/>
      <c r="Q1189" s="106"/>
      <c r="R1189" s="106"/>
      <c r="S1189" s="106"/>
      <c r="T1189" s="106"/>
      <c r="U1189" s="106"/>
      <c r="V1189" s="106"/>
      <c r="W1189" s="106"/>
      <c r="X1189" s="106"/>
      <c r="Y1189" s="106"/>
      <c r="AZ1189" s="124"/>
      <c r="BA1189" s="124"/>
      <c r="BE1189" s="79" t="s">
        <v>1157</v>
      </c>
      <c r="BF1189" s="82" t="s">
        <v>951</v>
      </c>
    </row>
    <row r="1190" spans="8:58">
      <c r="H1190" s="106"/>
      <c r="I1190" s="106"/>
      <c r="J1190" s="106"/>
      <c r="K1190" s="106"/>
      <c r="L1190" s="106"/>
      <c r="M1190" s="106"/>
      <c r="N1190" s="106"/>
      <c r="O1190" s="106"/>
      <c r="P1190" s="106"/>
      <c r="Q1190" s="106"/>
      <c r="R1190" s="106"/>
      <c r="S1190" s="106"/>
      <c r="T1190" s="106"/>
      <c r="U1190" s="106"/>
      <c r="V1190" s="106"/>
      <c r="W1190" s="106"/>
      <c r="X1190" s="106"/>
      <c r="Y1190" s="106"/>
      <c r="AZ1190" s="124"/>
      <c r="BA1190" s="124"/>
      <c r="BE1190" s="79" t="s">
        <v>653</v>
      </c>
      <c r="BF1190" s="82" t="s">
        <v>386</v>
      </c>
    </row>
    <row r="1191" spans="8:58">
      <c r="H1191" s="106"/>
      <c r="I1191" s="106"/>
      <c r="J1191" s="106"/>
      <c r="K1191" s="106"/>
      <c r="L1191" s="106"/>
      <c r="M1191" s="106"/>
      <c r="N1191" s="106"/>
      <c r="O1191" s="106"/>
      <c r="P1191" s="106"/>
      <c r="Q1191" s="106"/>
      <c r="R1191" s="106"/>
      <c r="S1191" s="106"/>
      <c r="T1191" s="106"/>
      <c r="U1191" s="106"/>
      <c r="V1191" s="106"/>
      <c r="W1191" s="106"/>
      <c r="X1191" s="106"/>
      <c r="Y1191" s="106"/>
      <c r="AZ1191" s="124"/>
      <c r="BA1191" s="124"/>
      <c r="BE1191" s="79" t="s">
        <v>1511</v>
      </c>
      <c r="BF1191" s="82" t="s">
        <v>880</v>
      </c>
    </row>
    <row r="1192" spans="8:58">
      <c r="H1192" s="106"/>
      <c r="I1192" s="106"/>
      <c r="J1192" s="106"/>
      <c r="K1192" s="106"/>
      <c r="L1192" s="106"/>
      <c r="M1192" s="106"/>
      <c r="N1192" s="106"/>
      <c r="O1192" s="106"/>
      <c r="P1192" s="106"/>
      <c r="Q1192" s="106"/>
      <c r="R1192" s="106"/>
      <c r="S1192" s="106"/>
      <c r="T1192" s="106"/>
      <c r="U1192" s="106"/>
      <c r="V1192" s="106"/>
      <c r="W1192" s="106"/>
      <c r="X1192" s="106"/>
      <c r="Y1192" s="106"/>
      <c r="AZ1192" s="124"/>
      <c r="BA1192" s="124"/>
      <c r="BE1192" s="79" t="s">
        <v>1191</v>
      </c>
      <c r="BF1192" s="82" t="s">
        <v>700</v>
      </c>
    </row>
    <row r="1193" spans="8:58">
      <c r="H1193" s="106"/>
      <c r="I1193" s="106"/>
      <c r="J1193" s="106"/>
      <c r="K1193" s="106"/>
      <c r="L1193" s="106"/>
      <c r="M1193" s="106"/>
      <c r="N1193" s="106"/>
      <c r="O1193" s="106"/>
      <c r="P1193" s="106"/>
      <c r="Q1193" s="106"/>
      <c r="R1193" s="106"/>
      <c r="S1193" s="106"/>
      <c r="T1193" s="106"/>
      <c r="U1193" s="106"/>
      <c r="V1193" s="106"/>
      <c r="W1193" s="106"/>
      <c r="X1193" s="106"/>
      <c r="Y1193" s="106"/>
      <c r="AZ1193" s="124"/>
      <c r="BA1193" s="124"/>
      <c r="BE1193" s="79" t="s">
        <v>1514</v>
      </c>
      <c r="BF1193" s="82" t="s">
        <v>700</v>
      </c>
    </row>
    <row r="1194" spans="8:58">
      <c r="H1194" s="106"/>
      <c r="I1194" s="106"/>
      <c r="J1194" s="106"/>
      <c r="K1194" s="106"/>
      <c r="L1194" s="106"/>
      <c r="M1194" s="106"/>
      <c r="N1194" s="106"/>
      <c r="O1194" s="106"/>
      <c r="P1194" s="106"/>
      <c r="Q1194" s="106"/>
      <c r="R1194" s="106"/>
      <c r="S1194" s="106"/>
      <c r="T1194" s="106"/>
      <c r="U1194" s="106"/>
      <c r="V1194" s="106"/>
      <c r="W1194" s="106"/>
      <c r="X1194" s="106"/>
      <c r="Y1194" s="106"/>
      <c r="AZ1194" s="124"/>
      <c r="BA1194" s="124"/>
      <c r="BE1194" s="79" t="s">
        <v>1517</v>
      </c>
      <c r="BF1194" s="82" t="s">
        <v>700</v>
      </c>
    </row>
    <row r="1195" spans="8:58">
      <c r="H1195" s="106"/>
      <c r="I1195" s="106"/>
      <c r="J1195" s="106"/>
      <c r="K1195" s="106"/>
      <c r="L1195" s="106"/>
      <c r="M1195" s="106"/>
      <c r="N1195" s="106"/>
      <c r="O1195" s="106"/>
      <c r="P1195" s="106"/>
      <c r="Q1195" s="106"/>
      <c r="R1195" s="106"/>
      <c r="S1195" s="106"/>
      <c r="T1195" s="106"/>
      <c r="U1195" s="106"/>
      <c r="V1195" s="106"/>
      <c r="W1195" s="106"/>
      <c r="X1195" s="106"/>
      <c r="Y1195" s="106"/>
      <c r="AZ1195" s="124"/>
      <c r="BA1195" s="124"/>
      <c r="BE1195" s="79" t="s">
        <v>1356</v>
      </c>
      <c r="BF1195" s="82" t="s">
        <v>386</v>
      </c>
    </row>
    <row r="1196" spans="8:58">
      <c r="H1196" s="106"/>
      <c r="I1196" s="106"/>
      <c r="J1196" s="106"/>
      <c r="K1196" s="106"/>
      <c r="L1196" s="106"/>
      <c r="M1196" s="106"/>
      <c r="N1196" s="106"/>
      <c r="O1196" s="106"/>
      <c r="P1196" s="106"/>
      <c r="Q1196" s="106"/>
      <c r="R1196" s="106"/>
      <c r="S1196" s="106"/>
      <c r="T1196" s="106"/>
      <c r="U1196" s="106"/>
      <c r="V1196" s="106"/>
      <c r="W1196" s="106"/>
      <c r="X1196" s="106"/>
      <c r="Y1196" s="106"/>
      <c r="AZ1196" s="124"/>
      <c r="BA1196" s="124"/>
      <c r="BE1196" s="79" t="s">
        <v>869</v>
      </c>
      <c r="BF1196" s="82" t="s">
        <v>274</v>
      </c>
    </row>
    <row r="1197" spans="8:58">
      <c r="H1197" s="106"/>
      <c r="I1197" s="106"/>
      <c r="J1197" s="106"/>
      <c r="K1197" s="106"/>
      <c r="L1197" s="106"/>
      <c r="M1197" s="106"/>
      <c r="N1197" s="106"/>
      <c r="O1197" s="106"/>
      <c r="P1197" s="106"/>
      <c r="Q1197" s="106"/>
      <c r="R1197" s="106"/>
      <c r="S1197" s="106"/>
      <c r="T1197" s="106"/>
      <c r="U1197" s="106"/>
      <c r="V1197" s="106"/>
      <c r="W1197" s="106"/>
      <c r="X1197" s="106"/>
      <c r="Y1197" s="106"/>
      <c r="AZ1197" s="124"/>
      <c r="BA1197" s="124"/>
      <c r="BE1197" s="79" t="s">
        <v>1947</v>
      </c>
      <c r="BF1197" s="82" t="s">
        <v>386</v>
      </c>
    </row>
    <row r="1198" spans="8:58">
      <c r="H1198" s="106"/>
      <c r="I1198" s="106"/>
      <c r="J1198" s="106"/>
      <c r="K1198" s="106"/>
      <c r="L1198" s="106"/>
      <c r="M1198" s="106"/>
      <c r="N1198" s="106"/>
      <c r="O1198" s="106"/>
      <c r="P1198" s="106"/>
      <c r="Q1198" s="106"/>
      <c r="R1198" s="106"/>
      <c r="S1198" s="106"/>
      <c r="T1198" s="106"/>
      <c r="U1198" s="106"/>
      <c r="V1198" s="106"/>
      <c r="W1198" s="106"/>
      <c r="X1198" s="106"/>
      <c r="Y1198" s="106"/>
      <c r="AZ1198" s="124"/>
      <c r="BA1198" s="124"/>
      <c r="BE1198" s="79" t="s">
        <v>1557</v>
      </c>
      <c r="BF1198" s="82" t="s">
        <v>386</v>
      </c>
    </row>
    <row r="1199" spans="8:58">
      <c r="H1199" s="106"/>
      <c r="I1199" s="106"/>
      <c r="J1199" s="106"/>
      <c r="K1199" s="106"/>
      <c r="L1199" s="106"/>
      <c r="M1199" s="106"/>
      <c r="N1199" s="106"/>
      <c r="O1199" s="106"/>
      <c r="P1199" s="106"/>
      <c r="Q1199" s="106"/>
      <c r="R1199" s="106"/>
      <c r="S1199" s="106"/>
      <c r="T1199" s="106"/>
      <c r="U1199" s="106"/>
      <c r="V1199" s="106"/>
      <c r="W1199" s="106"/>
      <c r="X1199" s="106"/>
      <c r="Y1199" s="106"/>
      <c r="AZ1199" s="124"/>
      <c r="BA1199" s="124"/>
      <c r="BE1199" s="79" t="s">
        <v>1560</v>
      </c>
      <c r="BF1199" s="82" t="s">
        <v>386</v>
      </c>
    </row>
    <row r="1200" spans="8:58">
      <c r="H1200" s="106"/>
      <c r="I1200" s="106"/>
      <c r="J1200" s="106"/>
      <c r="K1200" s="106"/>
      <c r="L1200" s="106"/>
      <c r="M1200" s="106"/>
      <c r="N1200" s="106"/>
      <c r="O1200" s="106"/>
      <c r="P1200" s="106"/>
      <c r="Q1200" s="106"/>
      <c r="R1200" s="106"/>
      <c r="S1200" s="106"/>
      <c r="T1200" s="106"/>
      <c r="U1200" s="106"/>
      <c r="V1200" s="106"/>
      <c r="W1200" s="106"/>
      <c r="X1200" s="106"/>
      <c r="Y1200" s="106"/>
      <c r="AZ1200" s="124"/>
      <c r="BA1200" s="124"/>
      <c r="BE1200" s="79" t="s">
        <v>1563</v>
      </c>
      <c r="BF1200" s="82" t="s">
        <v>386</v>
      </c>
    </row>
    <row r="1201" spans="8:58">
      <c r="H1201" s="106"/>
      <c r="I1201" s="106"/>
      <c r="J1201" s="106"/>
      <c r="K1201" s="106"/>
      <c r="L1201" s="106"/>
      <c r="M1201" s="106"/>
      <c r="N1201" s="106"/>
      <c r="O1201" s="106"/>
      <c r="P1201" s="106"/>
      <c r="Q1201" s="106"/>
      <c r="R1201" s="106"/>
      <c r="S1201" s="106"/>
      <c r="T1201" s="106"/>
      <c r="U1201" s="106"/>
      <c r="V1201" s="106"/>
      <c r="W1201" s="106"/>
      <c r="X1201" s="106"/>
      <c r="Y1201" s="106"/>
      <c r="AZ1201" s="124"/>
      <c r="BA1201" s="124"/>
      <c r="BE1201" s="79" t="s">
        <v>1948</v>
      </c>
      <c r="BF1201" s="82" t="s">
        <v>386</v>
      </c>
    </row>
    <row r="1202" spans="8:58">
      <c r="H1202" s="106"/>
      <c r="I1202" s="106"/>
      <c r="J1202" s="106"/>
      <c r="K1202" s="106"/>
      <c r="L1202" s="106"/>
      <c r="M1202" s="106"/>
      <c r="N1202" s="106"/>
      <c r="O1202" s="106"/>
      <c r="P1202" s="106"/>
      <c r="Q1202" s="106"/>
      <c r="R1202" s="106"/>
      <c r="S1202" s="106"/>
      <c r="T1202" s="106"/>
      <c r="U1202" s="106"/>
      <c r="V1202" s="106"/>
      <c r="W1202" s="106"/>
      <c r="X1202" s="106"/>
      <c r="Y1202" s="106"/>
      <c r="AZ1202" s="124"/>
      <c r="BA1202" s="124"/>
      <c r="BE1202" s="79" t="s">
        <v>1360</v>
      </c>
      <c r="BF1202" s="82" t="s">
        <v>386</v>
      </c>
    </row>
    <row r="1203" spans="8:58">
      <c r="H1203" s="106"/>
      <c r="I1203" s="106"/>
      <c r="J1203" s="106"/>
      <c r="K1203" s="106"/>
      <c r="L1203" s="106"/>
      <c r="M1203" s="106"/>
      <c r="N1203" s="106"/>
      <c r="O1203" s="106"/>
      <c r="P1203" s="106"/>
      <c r="Q1203" s="106"/>
      <c r="R1203" s="106"/>
      <c r="S1203" s="106"/>
      <c r="T1203" s="106"/>
      <c r="U1203" s="106"/>
      <c r="V1203" s="106"/>
      <c r="W1203" s="106"/>
      <c r="X1203" s="106"/>
      <c r="Y1203" s="106"/>
      <c r="AZ1203" s="124"/>
      <c r="BA1203" s="124"/>
      <c r="BE1203" s="79" t="s">
        <v>1520</v>
      </c>
      <c r="BF1203" s="82" t="s">
        <v>700</v>
      </c>
    </row>
    <row r="1204" spans="8:58">
      <c r="H1204" s="106"/>
      <c r="I1204" s="106"/>
      <c r="J1204" s="106"/>
      <c r="K1204" s="106"/>
      <c r="L1204" s="106"/>
      <c r="M1204" s="106"/>
      <c r="N1204" s="106"/>
      <c r="O1204" s="106"/>
      <c r="P1204" s="106"/>
      <c r="Q1204" s="106"/>
      <c r="R1204" s="106"/>
      <c r="S1204" s="106"/>
      <c r="T1204" s="106"/>
      <c r="U1204" s="106"/>
      <c r="V1204" s="106"/>
      <c r="W1204" s="106"/>
      <c r="X1204" s="106"/>
      <c r="Y1204" s="106"/>
      <c r="AZ1204" s="124"/>
      <c r="BA1204" s="124"/>
      <c r="BE1204" s="79" t="s">
        <v>1198</v>
      </c>
      <c r="BF1204" s="82" t="s">
        <v>700</v>
      </c>
    </row>
    <row r="1205" spans="8:58">
      <c r="H1205" s="106"/>
      <c r="I1205" s="106"/>
      <c r="J1205" s="106"/>
      <c r="K1205" s="106"/>
      <c r="L1205" s="106"/>
      <c r="M1205" s="106"/>
      <c r="N1205" s="106"/>
      <c r="O1205" s="106"/>
      <c r="P1205" s="106"/>
      <c r="Q1205" s="106"/>
      <c r="R1205" s="106"/>
      <c r="S1205" s="106"/>
      <c r="T1205" s="106"/>
      <c r="U1205" s="106"/>
      <c r="V1205" s="106"/>
      <c r="W1205" s="106"/>
      <c r="X1205" s="106"/>
      <c r="Y1205" s="106"/>
      <c r="AZ1205" s="124"/>
      <c r="BA1205" s="124"/>
      <c r="BE1205" s="79" t="s">
        <v>1523</v>
      </c>
      <c r="BF1205" s="82" t="s">
        <v>700</v>
      </c>
    </row>
    <row r="1206" spans="8:58">
      <c r="H1206" s="106"/>
      <c r="I1206" s="106"/>
      <c r="J1206" s="106"/>
      <c r="K1206" s="106"/>
      <c r="L1206" s="106"/>
      <c r="M1206" s="106"/>
      <c r="N1206" s="106"/>
      <c r="O1206" s="106"/>
      <c r="P1206" s="106"/>
      <c r="Q1206" s="106"/>
      <c r="R1206" s="106"/>
      <c r="S1206" s="106"/>
      <c r="T1206" s="106"/>
      <c r="U1206" s="106"/>
      <c r="V1206" s="106"/>
      <c r="W1206" s="106"/>
      <c r="X1206" s="106"/>
      <c r="Y1206" s="106"/>
      <c r="AZ1206" s="124"/>
      <c r="BA1206" s="124"/>
      <c r="BE1206" s="79" t="s">
        <v>1526</v>
      </c>
      <c r="BF1206" s="82" t="s">
        <v>700</v>
      </c>
    </row>
    <row r="1207" spans="8:58">
      <c r="H1207" s="106"/>
      <c r="I1207" s="106"/>
      <c r="J1207" s="106"/>
      <c r="K1207" s="106"/>
      <c r="L1207" s="106"/>
      <c r="M1207" s="106"/>
      <c r="N1207" s="106"/>
      <c r="O1207" s="106"/>
      <c r="P1207" s="106"/>
      <c r="Q1207" s="106"/>
      <c r="R1207" s="106"/>
      <c r="S1207" s="106"/>
      <c r="T1207" s="106"/>
      <c r="U1207" s="106"/>
      <c r="V1207" s="106"/>
      <c r="W1207" s="106"/>
      <c r="X1207" s="106"/>
      <c r="Y1207" s="106"/>
      <c r="AZ1207" s="124"/>
      <c r="BA1207" s="124"/>
      <c r="BE1207" s="79" t="s">
        <v>1949</v>
      </c>
      <c r="BF1207" s="82" t="s">
        <v>386</v>
      </c>
    </row>
    <row r="1208" spans="8:58">
      <c r="H1208" s="106"/>
      <c r="I1208" s="106"/>
      <c r="J1208" s="106"/>
      <c r="K1208" s="106"/>
      <c r="L1208" s="106"/>
      <c r="M1208" s="106"/>
      <c r="N1208" s="106"/>
      <c r="O1208" s="106"/>
      <c r="P1208" s="106"/>
      <c r="Q1208" s="106"/>
      <c r="R1208" s="106"/>
      <c r="S1208" s="106"/>
      <c r="T1208" s="106"/>
      <c r="U1208" s="106"/>
      <c r="V1208" s="106"/>
      <c r="W1208" s="106"/>
      <c r="X1208" s="106"/>
      <c r="Y1208" s="106"/>
      <c r="AZ1208" s="124"/>
      <c r="BA1208" s="124"/>
      <c r="BE1208" s="79" t="s">
        <v>1950</v>
      </c>
      <c r="BF1208" s="82" t="s">
        <v>386</v>
      </c>
    </row>
    <row r="1209" spans="8:58">
      <c r="H1209" s="106"/>
      <c r="I1209" s="106"/>
      <c r="J1209" s="106"/>
      <c r="K1209" s="106"/>
      <c r="L1209" s="106"/>
      <c r="M1209" s="106"/>
      <c r="N1209" s="106"/>
      <c r="O1209" s="106"/>
      <c r="P1209" s="106"/>
      <c r="Q1209" s="106"/>
      <c r="R1209" s="106"/>
      <c r="S1209" s="106"/>
      <c r="T1209" s="106"/>
      <c r="U1209" s="106"/>
      <c r="V1209" s="106"/>
      <c r="W1209" s="106"/>
      <c r="X1209" s="106"/>
      <c r="Y1209" s="106"/>
      <c r="AZ1209" s="124"/>
      <c r="BA1209" s="124"/>
      <c r="BE1209" s="79" t="s">
        <v>1951</v>
      </c>
      <c r="BF1209" s="82" t="s">
        <v>386</v>
      </c>
    </row>
    <row r="1210" spans="8:58">
      <c r="H1210" s="106"/>
      <c r="I1210" s="106"/>
      <c r="J1210" s="106"/>
      <c r="K1210" s="106"/>
      <c r="L1210" s="106"/>
      <c r="M1210" s="106"/>
      <c r="N1210" s="106"/>
      <c r="O1210" s="106"/>
      <c r="P1210" s="106"/>
      <c r="Q1210" s="106"/>
      <c r="R1210" s="106"/>
      <c r="S1210" s="106"/>
      <c r="T1210" s="106"/>
      <c r="U1210" s="106"/>
      <c r="V1210" s="106"/>
      <c r="W1210" s="106"/>
      <c r="X1210" s="106"/>
      <c r="Y1210" s="106"/>
      <c r="AZ1210" s="124"/>
      <c r="BA1210" s="124"/>
      <c r="BE1210" s="79" t="s">
        <v>1952</v>
      </c>
      <c r="BF1210" s="82" t="s">
        <v>386</v>
      </c>
    </row>
    <row r="1211" spans="8:58">
      <c r="H1211" s="106"/>
      <c r="I1211" s="106"/>
      <c r="J1211" s="106"/>
      <c r="K1211" s="106"/>
      <c r="L1211" s="106"/>
      <c r="M1211" s="106"/>
      <c r="N1211" s="106"/>
      <c r="O1211" s="106"/>
      <c r="P1211" s="106"/>
      <c r="Q1211" s="106"/>
      <c r="R1211" s="106"/>
      <c r="S1211" s="106"/>
      <c r="T1211" s="106"/>
      <c r="U1211" s="106"/>
      <c r="V1211" s="106"/>
      <c r="W1211" s="106"/>
      <c r="X1211" s="106"/>
      <c r="Y1211" s="106"/>
      <c r="AZ1211" s="124"/>
      <c r="BA1211" s="124"/>
      <c r="BE1211" s="79" t="s">
        <v>1953</v>
      </c>
      <c r="BF1211" s="82" t="s">
        <v>386</v>
      </c>
    </row>
    <row r="1212" spans="8:58">
      <c r="H1212" s="106"/>
      <c r="I1212" s="106"/>
      <c r="J1212" s="106"/>
      <c r="K1212" s="106"/>
      <c r="L1212" s="106"/>
      <c r="M1212" s="106"/>
      <c r="N1212" s="106"/>
      <c r="O1212" s="106"/>
      <c r="P1212" s="106"/>
      <c r="Q1212" s="106"/>
      <c r="R1212" s="106"/>
      <c r="S1212" s="106"/>
      <c r="T1212" s="106"/>
      <c r="U1212" s="106"/>
      <c r="V1212" s="106"/>
      <c r="W1212" s="106"/>
      <c r="X1212" s="106"/>
      <c r="Y1212" s="106"/>
      <c r="AZ1212" s="124"/>
      <c r="BA1212" s="124"/>
      <c r="BE1212" s="79" t="s">
        <v>1954</v>
      </c>
      <c r="BF1212" s="82" t="s">
        <v>386</v>
      </c>
    </row>
    <row r="1213" spans="8:58">
      <c r="H1213" s="106"/>
      <c r="I1213" s="106"/>
      <c r="J1213" s="106"/>
      <c r="K1213" s="106"/>
      <c r="L1213" s="106"/>
      <c r="M1213" s="106"/>
      <c r="N1213" s="106"/>
      <c r="O1213" s="106"/>
      <c r="P1213" s="106"/>
      <c r="Q1213" s="106"/>
      <c r="R1213" s="106"/>
      <c r="S1213" s="106"/>
      <c r="T1213" s="106"/>
      <c r="U1213" s="106"/>
      <c r="V1213" s="106"/>
      <c r="W1213" s="106"/>
      <c r="X1213" s="106"/>
      <c r="Y1213" s="106"/>
      <c r="AZ1213" s="124"/>
      <c r="BA1213" s="124"/>
      <c r="BE1213" s="79" t="s">
        <v>1955</v>
      </c>
      <c r="BF1213" s="82" t="s">
        <v>386</v>
      </c>
    </row>
    <row r="1214" spans="8:58">
      <c r="H1214" s="106"/>
      <c r="I1214" s="106"/>
      <c r="J1214" s="106"/>
      <c r="K1214" s="106"/>
      <c r="L1214" s="106"/>
      <c r="M1214" s="106"/>
      <c r="N1214" s="106"/>
      <c r="O1214" s="106"/>
      <c r="P1214" s="106"/>
      <c r="Q1214" s="106"/>
      <c r="R1214" s="106"/>
      <c r="S1214" s="106"/>
      <c r="T1214" s="106"/>
      <c r="U1214" s="106"/>
      <c r="V1214" s="106"/>
      <c r="W1214" s="106"/>
      <c r="X1214" s="106"/>
      <c r="Y1214" s="106"/>
      <c r="AZ1214" s="124"/>
      <c r="BA1214" s="124"/>
      <c r="BE1214" s="79" t="s">
        <v>1529</v>
      </c>
      <c r="BF1214" s="82" t="s">
        <v>700</v>
      </c>
    </row>
    <row r="1215" spans="8:58">
      <c r="H1215" s="106"/>
      <c r="I1215" s="106"/>
      <c r="J1215" s="106"/>
      <c r="K1215" s="106"/>
      <c r="L1215" s="106"/>
      <c r="M1215" s="106"/>
      <c r="N1215" s="106"/>
      <c r="O1215" s="106"/>
      <c r="P1215" s="106"/>
      <c r="Q1215" s="106"/>
      <c r="R1215" s="106"/>
      <c r="S1215" s="106"/>
      <c r="T1215" s="106"/>
      <c r="U1215" s="106"/>
      <c r="V1215" s="106"/>
      <c r="W1215" s="106"/>
      <c r="X1215" s="106"/>
      <c r="Y1215" s="106"/>
      <c r="AZ1215" s="124"/>
      <c r="BA1215" s="124"/>
      <c r="BE1215" s="79" t="s">
        <v>589</v>
      </c>
      <c r="BF1215" s="82" t="s">
        <v>700</v>
      </c>
    </row>
    <row r="1216" spans="8:58">
      <c r="H1216" s="106"/>
      <c r="I1216" s="106"/>
      <c r="J1216" s="106"/>
      <c r="K1216" s="106"/>
      <c r="L1216" s="106"/>
      <c r="M1216" s="106"/>
      <c r="N1216" s="106"/>
      <c r="O1216" s="106"/>
      <c r="P1216" s="106"/>
      <c r="Q1216" s="106"/>
      <c r="R1216" s="106"/>
      <c r="S1216" s="106"/>
      <c r="T1216" s="106"/>
      <c r="U1216" s="106"/>
      <c r="V1216" s="106"/>
      <c r="W1216" s="106"/>
      <c r="X1216" s="106"/>
      <c r="Y1216" s="106"/>
      <c r="AZ1216" s="124"/>
      <c r="BA1216" s="124"/>
      <c r="BE1216" s="79" t="s">
        <v>1566</v>
      </c>
      <c r="BF1216" s="82" t="s">
        <v>386</v>
      </c>
    </row>
    <row r="1217" spans="8:58">
      <c r="H1217" s="106"/>
      <c r="I1217" s="106"/>
      <c r="J1217" s="106"/>
      <c r="K1217" s="106"/>
      <c r="L1217" s="106"/>
      <c r="M1217" s="106"/>
      <c r="N1217" s="106"/>
      <c r="O1217" s="106"/>
      <c r="P1217" s="106"/>
      <c r="Q1217" s="106"/>
      <c r="R1217" s="106"/>
      <c r="S1217" s="106"/>
      <c r="T1217" s="106"/>
      <c r="U1217" s="106"/>
      <c r="V1217" s="106"/>
      <c r="W1217" s="106"/>
      <c r="X1217" s="106"/>
      <c r="Y1217" s="106"/>
      <c r="AZ1217" s="124"/>
      <c r="BA1217" s="124"/>
      <c r="BE1217" s="79" t="s">
        <v>604</v>
      </c>
      <c r="BF1217" s="82" t="s">
        <v>700</v>
      </c>
    </row>
    <row r="1218" spans="8:58">
      <c r="H1218" s="106"/>
      <c r="I1218" s="106"/>
      <c r="J1218" s="106"/>
      <c r="K1218" s="106"/>
      <c r="L1218" s="106"/>
      <c r="M1218" s="106"/>
      <c r="N1218" s="106"/>
      <c r="O1218" s="106"/>
      <c r="P1218" s="106"/>
      <c r="Q1218" s="106"/>
      <c r="R1218" s="106"/>
      <c r="S1218" s="106"/>
      <c r="T1218" s="106"/>
      <c r="U1218" s="106"/>
      <c r="V1218" s="106"/>
      <c r="W1218" s="106"/>
      <c r="X1218" s="106"/>
      <c r="Y1218" s="106"/>
      <c r="AZ1218" s="124"/>
      <c r="BA1218" s="124"/>
      <c r="BE1218" s="79" t="s">
        <v>509</v>
      </c>
      <c r="BF1218" s="82" t="s">
        <v>386</v>
      </c>
    </row>
    <row r="1219" spans="8:58">
      <c r="H1219" s="106"/>
      <c r="I1219" s="106"/>
      <c r="J1219" s="106"/>
      <c r="K1219" s="106"/>
      <c r="L1219" s="106"/>
      <c r="M1219" s="106"/>
      <c r="N1219" s="106"/>
      <c r="O1219" s="106"/>
      <c r="P1219" s="106"/>
      <c r="Q1219" s="106"/>
      <c r="R1219" s="106"/>
      <c r="S1219" s="106"/>
      <c r="T1219" s="106"/>
      <c r="U1219" s="106"/>
      <c r="V1219" s="106"/>
      <c r="W1219" s="106"/>
      <c r="X1219" s="106"/>
      <c r="Y1219" s="106"/>
      <c r="AZ1219" s="124"/>
      <c r="BA1219" s="124"/>
      <c r="BE1219" s="79" t="s">
        <v>1364</v>
      </c>
      <c r="BF1219" s="82" t="s">
        <v>386</v>
      </c>
    </row>
    <row r="1220" spans="8:58">
      <c r="H1220" s="106"/>
      <c r="I1220" s="106"/>
      <c r="J1220" s="106"/>
      <c r="K1220" s="106"/>
      <c r="L1220" s="106"/>
      <c r="M1220" s="106"/>
      <c r="N1220" s="106"/>
      <c r="O1220" s="106"/>
      <c r="P1220" s="106"/>
      <c r="Q1220" s="106"/>
      <c r="R1220" s="106"/>
      <c r="S1220" s="106"/>
      <c r="T1220" s="106"/>
      <c r="U1220" s="106"/>
      <c r="V1220" s="106"/>
      <c r="W1220" s="106"/>
      <c r="X1220" s="106"/>
      <c r="Y1220" s="106"/>
      <c r="AZ1220" s="124"/>
      <c r="BA1220" s="124"/>
      <c r="BE1220" s="79" t="s">
        <v>1369</v>
      </c>
      <c r="BF1220" s="82" t="s">
        <v>386</v>
      </c>
    </row>
    <row r="1221" spans="8:58">
      <c r="H1221" s="106"/>
      <c r="I1221" s="106"/>
      <c r="J1221" s="106"/>
      <c r="K1221" s="106"/>
      <c r="L1221" s="106"/>
      <c r="M1221" s="106"/>
      <c r="N1221" s="106"/>
      <c r="O1221" s="106"/>
      <c r="P1221" s="106"/>
      <c r="Q1221" s="106"/>
      <c r="R1221" s="106"/>
      <c r="S1221" s="106"/>
      <c r="T1221" s="106"/>
      <c r="U1221" s="106"/>
      <c r="V1221" s="106"/>
      <c r="W1221" s="106"/>
      <c r="X1221" s="106"/>
      <c r="Y1221" s="106"/>
      <c r="AZ1221" s="124"/>
      <c r="BA1221" s="124"/>
      <c r="BE1221" s="79" t="s">
        <v>727</v>
      </c>
      <c r="BF1221" s="82" t="s">
        <v>386</v>
      </c>
    </row>
    <row r="1222" spans="8:58">
      <c r="H1222" s="106"/>
      <c r="I1222" s="106"/>
      <c r="J1222" s="106"/>
      <c r="K1222" s="106"/>
      <c r="L1222" s="106"/>
      <c r="M1222" s="106"/>
      <c r="N1222" s="106"/>
      <c r="O1222" s="106"/>
      <c r="P1222" s="106"/>
      <c r="Q1222" s="106"/>
      <c r="R1222" s="106"/>
      <c r="S1222" s="106"/>
      <c r="T1222" s="106"/>
      <c r="U1222" s="106"/>
      <c r="V1222" s="106"/>
      <c r="W1222" s="106"/>
      <c r="X1222" s="106"/>
      <c r="Y1222" s="106"/>
      <c r="AZ1222" s="124"/>
      <c r="BA1222" s="124"/>
      <c r="BE1222" s="79" t="s">
        <v>1569</v>
      </c>
      <c r="BF1222" s="82" t="s">
        <v>386</v>
      </c>
    </row>
    <row r="1223" spans="8:58">
      <c r="H1223" s="106"/>
      <c r="I1223" s="106"/>
      <c r="J1223" s="106"/>
      <c r="K1223" s="106"/>
      <c r="L1223" s="106"/>
      <c r="M1223" s="106"/>
      <c r="N1223" s="106"/>
      <c r="O1223" s="106"/>
      <c r="P1223" s="106"/>
      <c r="Q1223" s="106"/>
      <c r="R1223" s="106"/>
      <c r="S1223" s="106"/>
      <c r="T1223" s="106"/>
      <c r="U1223" s="106"/>
      <c r="V1223" s="106"/>
      <c r="W1223" s="106"/>
      <c r="X1223" s="106"/>
      <c r="Y1223" s="106"/>
      <c r="AZ1223" s="124"/>
      <c r="BA1223" s="124"/>
      <c r="BE1223" s="79" t="s">
        <v>1915</v>
      </c>
      <c r="BF1223" s="82" t="s">
        <v>386</v>
      </c>
    </row>
    <row r="1224" spans="8:58">
      <c r="H1224" s="106"/>
      <c r="I1224" s="106"/>
      <c r="J1224" s="106"/>
      <c r="K1224" s="106"/>
      <c r="L1224" s="106"/>
      <c r="M1224" s="106"/>
      <c r="N1224" s="106"/>
      <c r="O1224" s="106"/>
      <c r="P1224" s="106"/>
      <c r="Q1224" s="106"/>
      <c r="R1224" s="106"/>
      <c r="S1224" s="106"/>
      <c r="T1224" s="106"/>
      <c r="U1224" s="106"/>
      <c r="V1224" s="106"/>
      <c r="W1224" s="106"/>
      <c r="X1224" s="106"/>
      <c r="Y1224" s="106"/>
      <c r="AZ1224" s="124"/>
      <c r="BA1224" s="124"/>
      <c r="BE1224" s="79" t="s">
        <v>1572</v>
      </c>
      <c r="BF1224" s="82" t="s">
        <v>386</v>
      </c>
    </row>
    <row r="1225" spans="8:58">
      <c r="H1225" s="106"/>
      <c r="I1225" s="106"/>
      <c r="J1225" s="106"/>
      <c r="K1225" s="106"/>
      <c r="L1225" s="106"/>
      <c r="M1225" s="106"/>
      <c r="N1225" s="106"/>
      <c r="O1225" s="106"/>
      <c r="P1225" s="106"/>
      <c r="Q1225" s="106"/>
      <c r="R1225" s="106"/>
      <c r="S1225" s="106"/>
      <c r="T1225" s="106"/>
      <c r="U1225" s="106"/>
      <c r="V1225" s="106"/>
      <c r="W1225" s="106"/>
      <c r="X1225" s="106"/>
      <c r="Y1225" s="106"/>
      <c r="AZ1225" s="124"/>
      <c r="BA1225" s="124"/>
      <c r="BE1225" s="79" t="s">
        <v>1956</v>
      </c>
      <c r="BF1225" s="82" t="s">
        <v>386</v>
      </c>
    </row>
    <row r="1226" spans="8:58">
      <c r="H1226" s="106"/>
      <c r="I1226" s="106"/>
      <c r="J1226" s="106"/>
      <c r="K1226" s="106"/>
      <c r="L1226" s="106"/>
      <c r="M1226" s="106"/>
      <c r="N1226" s="106"/>
      <c r="O1226" s="106"/>
      <c r="P1226" s="106"/>
      <c r="Q1226" s="106"/>
      <c r="R1226" s="106"/>
      <c r="S1226" s="106"/>
      <c r="T1226" s="106"/>
      <c r="U1226" s="106"/>
      <c r="V1226" s="106"/>
      <c r="W1226" s="106"/>
      <c r="X1226" s="106"/>
      <c r="Y1226" s="106"/>
      <c r="AZ1226" s="124"/>
      <c r="BA1226" s="124"/>
      <c r="BE1226" s="79" t="s">
        <v>1575</v>
      </c>
      <c r="BF1226" s="82" t="s">
        <v>386</v>
      </c>
    </row>
    <row r="1227" spans="8:58">
      <c r="H1227" s="106"/>
      <c r="I1227" s="106"/>
      <c r="J1227" s="106"/>
      <c r="K1227" s="106"/>
      <c r="L1227" s="106"/>
      <c r="M1227" s="106"/>
      <c r="N1227" s="106"/>
      <c r="O1227" s="106"/>
      <c r="P1227" s="106"/>
      <c r="Q1227" s="106"/>
      <c r="R1227" s="106"/>
      <c r="S1227" s="106"/>
      <c r="T1227" s="106"/>
      <c r="U1227" s="106"/>
      <c r="V1227" s="106"/>
      <c r="W1227" s="106"/>
      <c r="X1227" s="106"/>
      <c r="Y1227" s="106"/>
      <c r="AZ1227" s="124"/>
      <c r="BA1227" s="124"/>
      <c r="BE1227" s="79" t="s">
        <v>1957</v>
      </c>
      <c r="BF1227" s="82" t="s">
        <v>386</v>
      </c>
    </row>
    <row r="1228" spans="8:58">
      <c r="H1228" s="106"/>
      <c r="I1228" s="106"/>
      <c r="J1228" s="106"/>
      <c r="K1228" s="106"/>
      <c r="L1228" s="106"/>
      <c r="M1228" s="106"/>
      <c r="N1228" s="106"/>
      <c r="O1228" s="106"/>
      <c r="P1228" s="106"/>
      <c r="Q1228" s="106"/>
      <c r="R1228" s="106"/>
      <c r="S1228" s="106"/>
      <c r="T1228" s="106"/>
      <c r="U1228" s="106"/>
      <c r="V1228" s="106"/>
      <c r="W1228" s="106"/>
      <c r="X1228" s="106"/>
      <c r="Y1228" s="106"/>
      <c r="AZ1228" s="124"/>
      <c r="BA1228" s="124"/>
      <c r="BE1228" s="79" t="s">
        <v>1199</v>
      </c>
      <c r="BF1228" s="82" t="s">
        <v>386</v>
      </c>
    </row>
    <row r="1229" spans="8:58">
      <c r="H1229" s="106"/>
      <c r="I1229" s="106"/>
      <c r="J1229" s="106"/>
      <c r="K1229" s="106"/>
      <c r="L1229" s="106"/>
      <c r="M1229" s="106"/>
      <c r="N1229" s="106"/>
      <c r="O1229" s="106"/>
      <c r="P1229" s="106"/>
      <c r="Q1229" s="106"/>
      <c r="R1229" s="106"/>
      <c r="S1229" s="106"/>
      <c r="T1229" s="106"/>
      <c r="U1229" s="106"/>
      <c r="V1229" s="106"/>
      <c r="W1229" s="106"/>
      <c r="X1229" s="106"/>
      <c r="Y1229" s="106"/>
      <c r="AZ1229" s="124"/>
      <c r="BA1229" s="124"/>
      <c r="BE1229" s="79" t="s">
        <v>1373</v>
      </c>
      <c r="BF1229" s="82" t="s">
        <v>386</v>
      </c>
    </row>
    <row r="1230" spans="8:58">
      <c r="H1230" s="106"/>
      <c r="I1230" s="106"/>
      <c r="J1230" s="106"/>
      <c r="K1230" s="106"/>
      <c r="L1230" s="106"/>
      <c r="M1230" s="106"/>
      <c r="N1230" s="106"/>
      <c r="O1230" s="106"/>
      <c r="P1230" s="106"/>
      <c r="Q1230" s="106"/>
      <c r="R1230" s="106"/>
      <c r="S1230" s="106"/>
      <c r="T1230" s="106"/>
      <c r="U1230" s="106"/>
      <c r="V1230" s="106"/>
      <c r="W1230" s="106"/>
      <c r="X1230" s="106"/>
      <c r="Y1230" s="106"/>
      <c r="AZ1230" s="124"/>
      <c r="BA1230" s="124"/>
      <c r="BE1230" s="79" t="s">
        <v>1532</v>
      </c>
      <c r="BF1230" s="82" t="s">
        <v>700</v>
      </c>
    </row>
    <row r="1231" spans="8:58">
      <c r="H1231" s="106"/>
      <c r="I1231" s="106"/>
      <c r="J1231" s="106"/>
      <c r="K1231" s="106"/>
      <c r="L1231" s="106"/>
      <c r="M1231" s="106"/>
      <c r="N1231" s="106"/>
      <c r="O1231" s="106"/>
      <c r="P1231" s="106"/>
      <c r="Q1231" s="106"/>
      <c r="R1231" s="106"/>
      <c r="S1231" s="106"/>
      <c r="T1231" s="106"/>
      <c r="U1231" s="106"/>
      <c r="V1231" s="106"/>
      <c r="W1231" s="106"/>
      <c r="X1231" s="106"/>
      <c r="Y1231" s="106"/>
      <c r="AZ1231" s="124"/>
      <c r="BA1231" s="124"/>
      <c r="BE1231" s="79" t="s">
        <v>1535</v>
      </c>
      <c r="BF1231" s="82" t="s">
        <v>700</v>
      </c>
    </row>
    <row r="1232" spans="8:58">
      <c r="H1232" s="106"/>
      <c r="I1232" s="106"/>
      <c r="J1232" s="106"/>
      <c r="K1232" s="106"/>
      <c r="L1232" s="106"/>
      <c r="M1232" s="106"/>
      <c r="N1232" s="106"/>
      <c r="O1232" s="106"/>
      <c r="P1232" s="106"/>
      <c r="Q1232" s="106"/>
      <c r="R1232" s="106"/>
      <c r="S1232" s="106"/>
      <c r="T1232" s="106"/>
      <c r="U1232" s="106"/>
      <c r="V1232" s="106"/>
      <c r="W1232" s="106"/>
      <c r="X1232" s="106"/>
      <c r="Y1232" s="106"/>
      <c r="AZ1232" s="124"/>
      <c r="BA1232" s="124"/>
      <c r="BE1232" s="79" t="s">
        <v>1958</v>
      </c>
      <c r="BF1232" s="82" t="s">
        <v>386</v>
      </c>
    </row>
    <row r="1233" spans="8:58">
      <c r="H1233" s="106"/>
      <c r="I1233" s="106"/>
      <c r="J1233" s="106"/>
      <c r="K1233" s="106"/>
      <c r="L1233" s="106"/>
      <c r="M1233" s="106"/>
      <c r="N1233" s="106"/>
      <c r="O1233" s="106"/>
      <c r="P1233" s="106"/>
      <c r="Q1233" s="106"/>
      <c r="R1233" s="106"/>
      <c r="S1233" s="106"/>
      <c r="T1233" s="106"/>
      <c r="U1233" s="106"/>
      <c r="V1233" s="106"/>
      <c r="W1233" s="106"/>
      <c r="X1233" s="106"/>
      <c r="Y1233" s="106"/>
      <c r="AZ1233" s="124"/>
      <c r="BA1233" s="124"/>
      <c r="BE1233" s="79" t="s">
        <v>1959</v>
      </c>
      <c r="BF1233" s="82" t="s">
        <v>386</v>
      </c>
    </row>
    <row r="1234" spans="8:58">
      <c r="H1234" s="106"/>
      <c r="I1234" s="106"/>
      <c r="J1234" s="106"/>
      <c r="K1234" s="106"/>
      <c r="L1234" s="106"/>
      <c r="M1234" s="106"/>
      <c r="N1234" s="106"/>
      <c r="O1234" s="106"/>
      <c r="P1234" s="106"/>
      <c r="Q1234" s="106"/>
      <c r="R1234" s="106"/>
      <c r="S1234" s="106"/>
      <c r="T1234" s="106"/>
      <c r="U1234" s="106"/>
      <c r="V1234" s="106"/>
      <c r="W1234" s="106"/>
      <c r="X1234" s="106"/>
      <c r="Y1234" s="106"/>
      <c r="AZ1234" s="124"/>
      <c r="BA1234" s="124"/>
      <c r="BE1234" s="79" t="s">
        <v>1960</v>
      </c>
      <c r="BF1234" s="82" t="s">
        <v>386</v>
      </c>
    </row>
    <row r="1235" spans="8:58">
      <c r="H1235" s="106"/>
      <c r="I1235" s="106"/>
      <c r="J1235" s="106"/>
      <c r="K1235" s="106"/>
      <c r="L1235" s="106"/>
      <c r="M1235" s="106"/>
      <c r="N1235" s="106"/>
      <c r="O1235" s="106"/>
      <c r="P1235" s="106"/>
      <c r="Q1235" s="106"/>
      <c r="R1235" s="106"/>
      <c r="S1235" s="106"/>
      <c r="T1235" s="106"/>
      <c r="U1235" s="106"/>
      <c r="V1235" s="106"/>
      <c r="W1235" s="106"/>
      <c r="X1235" s="106"/>
      <c r="Y1235" s="106"/>
      <c r="AZ1235" s="124"/>
      <c r="BA1235" s="124"/>
      <c r="BE1235" s="79" t="s">
        <v>1961</v>
      </c>
      <c r="BF1235" s="82" t="s">
        <v>386</v>
      </c>
    </row>
    <row r="1236" spans="8:58">
      <c r="H1236" s="106"/>
      <c r="I1236" s="106"/>
      <c r="J1236" s="106"/>
      <c r="K1236" s="106"/>
      <c r="L1236" s="106"/>
      <c r="M1236" s="106"/>
      <c r="N1236" s="106"/>
      <c r="O1236" s="106"/>
      <c r="P1236" s="106"/>
      <c r="Q1236" s="106"/>
      <c r="R1236" s="106"/>
      <c r="S1236" s="106"/>
      <c r="T1236" s="106"/>
      <c r="U1236" s="106"/>
      <c r="V1236" s="106"/>
      <c r="W1236" s="106"/>
      <c r="X1236" s="106"/>
      <c r="Y1236" s="106"/>
      <c r="AZ1236" s="124"/>
      <c r="BA1236" s="124"/>
      <c r="BE1236" s="79" t="s">
        <v>693</v>
      </c>
      <c r="BF1236" s="82" t="s">
        <v>274</v>
      </c>
    </row>
    <row r="1237" spans="8:58">
      <c r="H1237" s="106"/>
      <c r="I1237" s="106"/>
      <c r="J1237" s="106"/>
      <c r="K1237" s="106"/>
      <c r="L1237" s="106"/>
      <c r="M1237" s="106"/>
      <c r="N1237" s="106"/>
      <c r="O1237" s="106"/>
      <c r="P1237" s="106"/>
      <c r="Q1237" s="106"/>
      <c r="R1237" s="106"/>
      <c r="S1237" s="106"/>
      <c r="T1237" s="106"/>
      <c r="U1237" s="106"/>
      <c r="V1237" s="106"/>
      <c r="W1237" s="106"/>
      <c r="X1237" s="106"/>
      <c r="Y1237" s="106"/>
      <c r="AZ1237" s="124"/>
      <c r="BA1237" s="124"/>
      <c r="BE1237" s="79" t="s">
        <v>1962</v>
      </c>
      <c r="BF1237" s="82" t="s">
        <v>386</v>
      </c>
    </row>
    <row r="1238" spans="8:58">
      <c r="H1238" s="106"/>
      <c r="I1238" s="106"/>
      <c r="J1238" s="106"/>
      <c r="K1238" s="106"/>
      <c r="L1238" s="106"/>
      <c r="M1238" s="106"/>
      <c r="N1238" s="106"/>
      <c r="O1238" s="106"/>
      <c r="P1238" s="106"/>
      <c r="Q1238" s="106"/>
      <c r="R1238" s="106"/>
      <c r="S1238" s="106"/>
      <c r="T1238" s="106"/>
      <c r="U1238" s="106"/>
      <c r="V1238" s="106"/>
      <c r="W1238" s="106"/>
      <c r="X1238" s="106"/>
      <c r="Y1238" s="106"/>
      <c r="AZ1238" s="124"/>
      <c r="BA1238" s="124"/>
      <c r="BE1238" s="79" t="s">
        <v>1889</v>
      </c>
      <c r="BF1238" s="82" t="s">
        <v>386</v>
      </c>
    </row>
    <row r="1239" spans="8:58">
      <c r="H1239" s="106"/>
      <c r="I1239" s="106"/>
      <c r="J1239" s="106"/>
      <c r="K1239" s="106"/>
      <c r="L1239" s="106"/>
      <c r="M1239" s="106"/>
      <c r="N1239" s="106"/>
      <c r="O1239" s="106"/>
      <c r="P1239" s="106"/>
      <c r="Q1239" s="106"/>
      <c r="R1239" s="106"/>
      <c r="S1239" s="106"/>
      <c r="T1239" s="106"/>
      <c r="U1239" s="106"/>
      <c r="V1239" s="106"/>
      <c r="W1239" s="106"/>
      <c r="X1239" s="106"/>
      <c r="Y1239" s="106"/>
      <c r="AZ1239" s="124"/>
      <c r="BA1239" s="124"/>
      <c r="BE1239" s="79" t="s">
        <v>1538</v>
      </c>
      <c r="BF1239" s="82" t="s">
        <v>700</v>
      </c>
    </row>
    <row r="1240" spans="8:58">
      <c r="H1240" s="106"/>
      <c r="I1240" s="106"/>
      <c r="J1240" s="106"/>
      <c r="K1240" s="106"/>
      <c r="L1240" s="106"/>
      <c r="M1240" s="106"/>
      <c r="N1240" s="106"/>
      <c r="O1240" s="106"/>
      <c r="P1240" s="106"/>
      <c r="Q1240" s="106"/>
      <c r="R1240" s="106"/>
      <c r="S1240" s="106"/>
      <c r="T1240" s="106"/>
      <c r="U1240" s="106"/>
      <c r="V1240" s="106"/>
      <c r="W1240" s="106"/>
      <c r="X1240" s="106"/>
      <c r="Y1240" s="106"/>
      <c r="AZ1240" s="124"/>
      <c r="BA1240" s="124"/>
      <c r="BE1240" s="79" t="s">
        <v>1963</v>
      </c>
      <c r="BF1240" s="82" t="s">
        <v>386</v>
      </c>
    </row>
    <row r="1241" spans="8:58">
      <c r="H1241" s="106"/>
      <c r="I1241" s="106"/>
      <c r="J1241" s="106"/>
      <c r="K1241" s="106"/>
      <c r="L1241" s="106"/>
      <c r="M1241" s="106"/>
      <c r="N1241" s="106"/>
      <c r="O1241" s="106"/>
      <c r="P1241" s="106"/>
      <c r="Q1241" s="106"/>
      <c r="R1241" s="106"/>
      <c r="S1241" s="106"/>
      <c r="T1241" s="106"/>
      <c r="U1241" s="106"/>
      <c r="V1241" s="106"/>
      <c r="W1241" s="106"/>
      <c r="X1241" s="106"/>
      <c r="Y1241" s="106"/>
      <c r="AZ1241" s="124"/>
      <c r="BA1241" s="124"/>
      <c r="BE1241" s="79" t="s">
        <v>1579</v>
      </c>
      <c r="BF1241" s="82" t="s">
        <v>386</v>
      </c>
    </row>
    <row r="1242" spans="8:58">
      <c r="H1242" s="106"/>
      <c r="I1242" s="106"/>
      <c r="J1242" s="106"/>
      <c r="K1242" s="106"/>
      <c r="L1242" s="106"/>
      <c r="M1242" s="106"/>
      <c r="N1242" s="106"/>
      <c r="O1242" s="106"/>
      <c r="P1242" s="106"/>
      <c r="Q1242" s="106"/>
      <c r="R1242" s="106"/>
      <c r="S1242" s="106"/>
      <c r="T1242" s="106"/>
      <c r="U1242" s="106"/>
      <c r="V1242" s="106"/>
      <c r="W1242" s="106"/>
      <c r="X1242" s="106"/>
      <c r="Y1242" s="106"/>
      <c r="AZ1242" s="124"/>
      <c r="BA1242" s="124"/>
      <c r="BE1242" s="79" t="s">
        <v>1205</v>
      </c>
      <c r="BF1242" s="82" t="s">
        <v>700</v>
      </c>
    </row>
    <row r="1243" spans="8:58">
      <c r="H1243" s="106"/>
      <c r="I1243" s="106"/>
      <c r="J1243" s="106"/>
      <c r="K1243" s="106"/>
      <c r="L1243" s="106"/>
      <c r="M1243" s="106"/>
      <c r="N1243" s="106"/>
      <c r="O1243" s="106"/>
      <c r="P1243" s="106"/>
      <c r="Q1243" s="106"/>
      <c r="R1243" s="106"/>
      <c r="S1243" s="106"/>
      <c r="T1243" s="106"/>
      <c r="U1243" s="106"/>
      <c r="V1243" s="106"/>
      <c r="W1243" s="106"/>
      <c r="X1243" s="106"/>
      <c r="Y1243" s="106"/>
      <c r="AZ1243" s="124"/>
      <c r="BA1243" s="124"/>
      <c r="BE1243" s="79" t="s">
        <v>1541</v>
      </c>
      <c r="BF1243" s="82" t="s">
        <v>700</v>
      </c>
    </row>
    <row r="1244" spans="8:58">
      <c r="H1244" s="106"/>
      <c r="I1244" s="106"/>
      <c r="J1244" s="106"/>
      <c r="K1244" s="106"/>
      <c r="L1244" s="106"/>
      <c r="M1244" s="106"/>
      <c r="N1244" s="106"/>
      <c r="O1244" s="106"/>
      <c r="P1244" s="106"/>
      <c r="Q1244" s="106"/>
      <c r="R1244" s="106"/>
      <c r="S1244" s="106"/>
      <c r="T1244" s="106"/>
      <c r="U1244" s="106"/>
      <c r="V1244" s="106"/>
      <c r="W1244" s="106"/>
      <c r="X1244" s="106"/>
      <c r="Y1244" s="106"/>
      <c r="AZ1244" s="124"/>
      <c r="BA1244" s="124"/>
      <c r="BE1244" s="79" t="s">
        <v>1917</v>
      </c>
      <c r="BF1244" s="82" t="s">
        <v>386</v>
      </c>
    </row>
    <row r="1245" spans="8:58">
      <c r="H1245" s="106"/>
      <c r="I1245" s="106"/>
      <c r="J1245" s="106"/>
      <c r="K1245" s="106"/>
      <c r="L1245" s="106"/>
      <c r="M1245" s="106"/>
      <c r="N1245" s="106"/>
      <c r="O1245" s="106"/>
      <c r="P1245" s="106"/>
      <c r="Q1245" s="106"/>
      <c r="R1245" s="106"/>
      <c r="S1245" s="106"/>
      <c r="T1245" s="106"/>
      <c r="U1245" s="106"/>
      <c r="V1245" s="106"/>
      <c r="W1245" s="106"/>
      <c r="X1245" s="106"/>
      <c r="Y1245" s="106"/>
      <c r="AZ1245" s="124"/>
      <c r="BA1245" s="124"/>
      <c r="BE1245" s="79" t="s">
        <v>1206</v>
      </c>
      <c r="BF1245" s="82" t="s">
        <v>386</v>
      </c>
    </row>
    <row r="1246" spans="8:58">
      <c r="H1246" s="106"/>
      <c r="I1246" s="106"/>
      <c r="J1246" s="106"/>
      <c r="K1246" s="106"/>
      <c r="L1246" s="106"/>
      <c r="M1246" s="106"/>
      <c r="N1246" s="106"/>
      <c r="O1246" s="106"/>
      <c r="P1246" s="106"/>
      <c r="Q1246" s="106"/>
      <c r="R1246" s="106"/>
      <c r="S1246" s="106"/>
      <c r="T1246" s="106"/>
      <c r="U1246" s="106"/>
      <c r="V1246" s="106"/>
      <c r="W1246" s="106"/>
      <c r="X1246" s="106"/>
      <c r="Y1246" s="106"/>
      <c r="AZ1246" s="124"/>
      <c r="BA1246" s="124"/>
      <c r="BE1246" s="79" t="s">
        <v>1213</v>
      </c>
      <c r="BF1246" s="82" t="s">
        <v>386</v>
      </c>
    </row>
    <row r="1247" spans="8:58">
      <c r="H1247" s="106"/>
      <c r="I1247" s="106"/>
      <c r="J1247" s="106"/>
      <c r="K1247" s="106"/>
      <c r="L1247" s="106"/>
      <c r="M1247" s="106"/>
      <c r="N1247" s="106"/>
      <c r="O1247" s="106"/>
      <c r="P1247" s="106"/>
      <c r="Q1247" s="106"/>
      <c r="R1247" s="106"/>
      <c r="S1247" s="106"/>
      <c r="T1247" s="106"/>
      <c r="U1247" s="106"/>
      <c r="V1247" s="106"/>
      <c r="W1247" s="106"/>
      <c r="X1247" s="106"/>
      <c r="Y1247" s="106"/>
      <c r="AZ1247" s="131"/>
      <c r="BA1247" s="131"/>
      <c r="BE1247" s="132" t="s">
        <v>2027</v>
      </c>
      <c r="BF1247" s="133" t="s">
        <v>380</v>
      </c>
    </row>
    <row r="1248" spans="8:58">
      <c r="H1248" s="106"/>
      <c r="I1248" s="106"/>
      <c r="J1248" s="106"/>
      <c r="K1248" s="106"/>
      <c r="L1248" s="106"/>
      <c r="M1248" s="106"/>
      <c r="N1248" s="106"/>
      <c r="O1248" s="106"/>
      <c r="P1248" s="106"/>
      <c r="Q1248" s="106"/>
      <c r="R1248" s="106"/>
      <c r="S1248" s="106"/>
      <c r="T1248" s="106"/>
      <c r="U1248" s="106"/>
      <c r="V1248" s="106"/>
      <c r="W1248" s="106"/>
      <c r="X1248" s="106"/>
      <c r="Y1248" s="106"/>
      <c r="AZ1248" s="124"/>
      <c r="BA1248" s="124"/>
      <c r="BE1248" s="79" t="s">
        <v>1582</v>
      </c>
      <c r="BF1248" s="82" t="s">
        <v>386</v>
      </c>
    </row>
    <row r="1249" spans="8:58">
      <c r="H1249" s="106"/>
      <c r="I1249" s="106"/>
      <c r="J1249" s="106"/>
      <c r="K1249" s="106"/>
      <c r="L1249" s="106"/>
      <c r="M1249" s="106"/>
      <c r="N1249" s="106"/>
      <c r="O1249" s="106"/>
      <c r="P1249" s="106"/>
      <c r="Q1249" s="106"/>
      <c r="R1249" s="106"/>
      <c r="S1249" s="106"/>
      <c r="T1249" s="106"/>
      <c r="U1249" s="106"/>
      <c r="V1249" s="106"/>
      <c r="W1249" s="106"/>
      <c r="X1249" s="106"/>
      <c r="Y1249" s="106"/>
      <c r="AZ1249" s="124"/>
      <c r="BA1249" s="124"/>
      <c r="BE1249" s="79" t="s">
        <v>1378</v>
      </c>
      <c r="BF1249" s="82" t="s">
        <v>386</v>
      </c>
    </row>
    <row r="1250" spans="8:58">
      <c r="H1250" s="106"/>
      <c r="I1250" s="106"/>
      <c r="J1250" s="106"/>
      <c r="K1250" s="106"/>
      <c r="L1250" s="106"/>
      <c r="M1250" s="106"/>
      <c r="N1250" s="106"/>
      <c r="O1250" s="106"/>
      <c r="P1250" s="106"/>
      <c r="Q1250" s="106"/>
      <c r="R1250" s="106"/>
      <c r="S1250" s="106"/>
      <c r="T1250" s="106"/>
      <c r="U1250" s="106"/>
      <c r="V1250" s="106"/>
      <c r="W1250" s="106"/>
      <c r="X1250" s="106"/>
      <c r="Y1250" s="106"/>
      <c r="AZ1250" s="124"/>
      <c r="BA1250" s="124"/>
      <c r="BE1250" s="79" t="s">
        <v>1964</v>
      </c>
      <c r="BF1250" s="82" t="s">
        <v>386</v>
      </c>
    </row>
    <row r="1251" spans="8:58">
      <c r="H1251" s="106"/>
      <c r="I1251" s="106"/>
      <c r="J1251" s="106"/>
      <c r="K1251" s="106"/>
      <c r="L1251" s="106"/>
      <c r="M1251" s="106"/>
      <c r="N1251" s="106"/>
      <c r="O1251" s="106"/>
      <c r="P1251" s="106"/>
      <c r="Q1251" s="106"/>
      <c r="R1251" s="106"/>
      <c r="S1251" s="106"/>
      <c r="T1251" s="106"/>
      <c r="U1251" s="106"/>
      <c r="V1251" s="106"/>
      <c r="W1251" s="106"/>
      <c r="X1251" s="106"/>
      <c r="Y1251" s="106"/>
      <c r="AZ1251" s="124"/>
      <c r="BA1251" s="124"/>
      <c r="BE1251" s="79" t="s">
        <v>1544</v>
      </c>
      <c r="BF1251" s="82" t="s">
        <v>700</v>
      </c>
    </row>
    <row r="1252" spans="8:58">
      <c r="H1252" s="106"/>
      <c r="I1252" s="106"/>
      <c r="J1252" s="106"/>
      <c r="K1252" s="106"/>
      <c r="L1252" s="106"/>
      <c r="M1252" s="106"/>
      <c r="N1252" s="106"/>
      <c r="O1252" s="106"/>
      <c r="P1252" s="106"/>
      <c r="Q1252" s="106"/>
      <c r="R1252" s="106"/>
      <c r="S1252" s="106"/>
      <c r="T1252" s="106"/>
      <c r="U1252" s="106"/>
      <c r="V1252" s="106"/>
      <c r="W1252" s="106"/>
      <c r="X1252" s="106"/>
      <c r="Y1252" s="106"/>
      <c r="AZ1252" s="124"/>
      <c r="BA1252" s="124"/>
      <c r="BE1252" s="79" t="s">
        <v>1965</v>
      </c>
      <c r="BF1252" s="82" t="s">
        <v>386</v>
      </c>
    </row>
    <row r="1253" spans="8:58">
      <c r="H1253" s="106"/>
      <c r="I1253" s="106"/>
      <c r="J1253" s="106"/>
      <c r="K1253" s="106"/>
      <c r="L1253" s="106"/>
      <c r="M1253" s="106"/>
      <c r="N1253" s="106"/>
      <c r="O1253" s="106"/>
      <c r="P1253" s="106"/>
      <c r="Q1253" s="106"/>
      <c r="R1253" s="106"/>
      <c r="S1253" s="106"/>
      <c r="T1253" s="106"/>
      <c r="U1253" s="106"/>
      <c r="V1253" s="106"/>
      <c r="W1253" s="106"/>
      <c r="X1253" s="106"/>
      <c r="Y1253" s="106"/>
      <c r="AZ1253" s="124"/>
      <c r="BA1253" s="124"/>
      <c r="BE1253" s="79" t="s">
        <v>1966</v>
      </c>
      <c r="BF1253" s="82" t="s">
        <v>386</v>
      </c>
    </row>
    <row r="1254" spans="8:58">
      <c r="H1254" s="106"/>
      <c r="I1254" s="106"/>
      <c r="J1254" s="106"/>
      <c r="K1254" s="106"/>
      <c r="L1254" s="106"/>
      <c r="M1254" s="106"/>
      <c r="N1254" s="106"/>
      <c r="O1254" s="106"/>
      <c r="P1254" s="106"/>
      <c r="Q1254" s="106"/>
      <c r="R1254" s="106"/>
      <c r="S1254" s="106"/>
      <c r="T1254" s="106"/>
      <c r="U1254" s="106"/>
      <c r="V1254" s="106"/>
      <c r="W1254" s="106"/>
      <c r="X1254" s="106"/>
      <c r="Y1254" s="106"/>
      <c r="AZ1254" s="124"/>
      <c r="BA1254" s="124"/>
      <c r="BE1254" s="79" t="s">
        <v>1968</v>
      </c>
      <c r="BF1254" s="82" t="s">
        <v>386</v>
      </c>
    </row>
    <row r="1255" spans="8:58">
      <c r="H1255" s="106"/>
      <c r="I1255" s="106"/>
      <c r="J1255" s="106"/>
      <c r="K1255" s="106"/>
      <c r="L1255" s="106"/>
      <c r="M1255" s="106"/>
      <c r="N1255" s="106"/>
      <c r="O1255" s="106"/>
      <c r="P1255" s="106"/>
      <c r="Q1255" s="106"/>
      <c r="R1255" s="106"/>
      <c r="S1255" s="106"/>
      <c r="T1255" s="106"/>
      <c r="U1255" s="106"/>
      <c r="V1255" s="106"/>
      <c r="W1255" s="106"/>
      <c r="X1255" s="106"/>
      <c r="Y1255" s="106"/>
      <c r="AZ1255" s="124"/>
      <c r="BA1255" s="124"/>
      <c r="BE1255" s="79" t="s">
        <v>1383</v>
      </c>
      <c r="BF1255" s="82" t="s">
        <v>386</v>
      </c>
    </row>
    <row r="1256" spans="8:58">
      <c r="H1256" s="106"/>
      <c r="I1256" s="106"/>
      <c r="J1256" s="106"/>
      <c r="K1256" s="106"/>
      <c r="L1256" s="106"/>
      <c r="M1256" s="106"/>
      <c r="N1256" s="106"/>
      <c r="O1256" s="106"/>
      <c r="P1256" s="106"/>
      <c r="Q1256" s="106"/>
      <c r="R1256" s="106"/>
      <c r="S1256" s="106"/>
      <c r="T1256" s="106"/>
      <c r="U1256" s="106"/>
      <c r="V1256" s="106"/>
      <c r="W1256" s="106"/>
      <c r="X1256" s="106"/>
      <c r="Y1256" s="106"/>
      <c r="AZ1256" s="124"/>
      <c r="BA1256" s="124"/>
      <c r="BE1256" s="79" t="s">
        <v>1969</v>
      </c>
      <c r="BF1256" s="82" t="s">
        <v>386</v>
      </c>
    </row>
    <row r="1257" spans="8:58">
      <c r="H1257" s="106"/>
      <c r="I1257" s="106"/>
      <c r="J1257" s="106"/>
      <c r="K1257" s="106"/>
      <c r="L1257" s="106"/>
      <c r="M1257" s="106"/>
      <c r="N1257" s="106"/>
      <c r="O1257" s="106"/>
      <c r="P1257" s="106"/>
      <c r="Q1257" s="106"/>
      <c r="R1257" s="106"/>
      <c r="S1257" s="106"/>
      <c r="T1257" s="106"/>
      <c r="U1257" s="106"/>
      <c r="V1257" s="106"/>
      <c r="W1257" s="106"/>
      <c r="X1257" s="106"/>
      <c r="Y1257" s="106"/>
      <c r="AZ1257" s="124"/>
      <c r="BA1257" s="124"/>
      <c r="BE1257" s="79" t="s">
        <v>1585</v>
      </c>
      <c r="BF1257" s="82" t="s">
        <v>386</v>
      </c>
    </row>
    <row r="1258" spans="8:58">
      <c r="H1258" s="106"/>
      <c r="I1258" s="106"/>
      <c r="J1258" s="106"/>
      <c r="K1258" s="106"/>
      <c r="L1258" s="106"/>
      <c r="M1258" s="106"/>
      <c r="N1258" s="106"/>
      <c r="O1258" s="106"/>
      <c r="P1258" s="106"/>
      <c r="Q1258" s="106"/>
      <c r="R1258" s="106"/>
      <c r="S1258" s="106"/>
      <c r="T1258" s="106"/>
      <c r="U1258" s="106"/>
      <c r="V1258" s="106"/>
      <c r="W1258" s="106"/>
      <c r="X1258" s="106"/>
      <c r="Y1258" s="106"/>
      <c r="AZ1258" s="124"/>
      <c r="BA1258" s="124"/>
      <c r="BE1258" s="79" t="s">
        <v>1971</v>
      </c>
      <c r="BF1258" s="82" t="s">
        <v>386</v>
      </c>
    </row>
    <row r="1259" spans="8:58">
      <c r="H1259" s="106"/>
      <c r="I1259" s="106"/>
      <c r="J1259" s="106"/>
      <c r="K1259" s="106"/>
      <c r="L1259" s="106"/>
      <c r="M1259" s="106"/>
      <c r="N1259" s="106"/>
      <c r="O1259" s="106"/>
      <c r="P1259" s="106"/>
      <c r="Q1259" s="106"/>
      <c r="R1259" s="106"/>
      <c r="S1259" s="106"/>
      <c r="T1259" s="106"/>
      <c r="U1259" s="106"/>
      <c r="V1259" s="106"/>
      <c r="W1259" s="106"/>
      <c r="X1259" s="106"/>
      <c r="Y1259" s="106"/>
      <c r="AZ1259" s="124"/>
      <c r="BA1259" s="124"/>
      <c r="BE1259" s="79" t="s">
        <v>1972</v>
      </c>
      <c r="BF1259" s="82" t="s">
        <v>386</v>
      </c>
    </row>
    <row r="1260" spans="8:58">
      <c r="H1260" s="106"/>
      <c r="I1260" s="106"/>
      <c r="J1260" s="106"/>
      <c r="K1260" s="106"/>
      <c r="L1260" s="106"/>
      <c r="M1260" s="106"/>
      <c r="N1260" s="106"/>
      <c r="O1260" s="106"/>
      <c r="P1260" s="106"/>
      <c r="Q1260" s="106"/>
      <c r="R1260" s="106"/>
      <c r="S1260" s="106"/>
      <c r="T1260" s="106"/>
      <c r="U1260" s="106"/>
      <c r="V1260" s="106"/>
      <c r="W1260" s="106"/>
      <c r="X1260" s="106"/>
      <c r="Y1260" s="106"/>
      <c r="AZ1260" s="124"/>
      <c r="BA1260" s="124"/>
      <c r="BE1260" s="79" t="s">
        <v>1919</v>
      </c>
      <c r="BF1260" s="82" t="s">
        <v>386</v>
      </c>
    </row>
    <row r="1261" spans="8:58">
      <c r="H1261" s="106"/>
      <c r="I1261" s="106"/>
      <c r="J1261" s="106"/>
      <c r="K1261" s="106"/>
      <c r="L1261" s="106"/>
      <c r="M1261" s="106"/>
      <c r="N1261" s="106"/>
      <c r="O1261" s="106"/>
      <c r="P1261" s="106"/>
      <c r="Q1261" s="106"/>
      <c r="R1261" s="106"/>
      <c r="S1261" s="106"/>
      <c r="T1261" s="106"/>
      <c r="U1261" s="106"/>
      <c r="V1261" s="106"/>
      <c r="W1261" s="106"/>
      <c r="X1261" s="106"/>
      <c r="Y1261" s="106"/>
      <c r="AZ1261" s="124"/>
      <c r="BA1261" s="124"/>
      <c r="BE1261" s="79" t="s">
        <v>1973</v>
      </c>
      <c r="BF1261" s="82" t="s">
        <v>386</v>
      </c>
    </row>
    <row r="1262" spans="8:58">
      <c r="H1262" s="106"/>
      <c r="I1262" s="106"/>
      <c r="J1262" s="106"/>
      <c r="K1262" s="106"/>
      <c r="L1262" s="106"/>
      <c r="M1262" s="106"/>
      <c r="N1262" s="106"/>
      <c r="O1262" s="106"/>
      <c r="P1262" s="106"/>
      <c r="Q1262" s="106"/>
      <c r="R1262" s="106"/>
      <c r="S1262" s="106"/>
      <c r="T1262" s="106"/>
      <c r="U1262" s="106"/>
      <c r="V1262" s="106"/>
      <c r="W1262" s="106"/>
      <c r="X1262" s="106"/>
      <c r="Y1262" s="106"/>
      <c r="AZ1262" s="124"/>
      <c r="BA1262" s="124"/>
      <c r="BE1262" s="79" t="s">
        <v>1219</v>
      </c>
      <c r="BF1262" s="82" t="s">
        <v>386</v>
      </c>
    </row>
    <row r="1263" spans="8:58">
      <c r="H1263" s="106"/>
      <c r="I1263" s="106"/>
      <c r="J1263" s="106"/>
      <c r="K1263" s="106"/>
      <c r="L1263" s="106"/>
      <c r="M1263" s="106"/>
      <c r="N1263" s="106"/>
      <c r="O1263" s="106"/>
      <c r="P1263" s="106"/>
      <c r="Q1263" s="106"/>
      <c r="R1263" s="106"/>
      <c r="S1263" s="106"/>
      <c r="T1263" s="106"/>
      <c r="U1263" s="106"/>
      <c r="V1263" s="106"/>
      <c r="W1263" s="106"/>
      <c r="X1263" s="106"/>
      <c r="Y1263" s="106"/>
      <c r="AZ1263" s="124"/>
      <c r="BA1263" s="124"/>
      <c r="BE1263" s="79" t="s">
        <v>1974</v>
      </c>
      <c r="BF1263" s="82" t="s">
        <v>386</v>
      </c>
    </row>
    <row r="1264" spans="8:58">
      <c r="H1264" s="106"/>
      <c r="I1264" s="106"/>
      <c r="J1264" s="106"/>
      <c r="K1264" s="106"/>
      <c r="L1264" s="106"/>
      <c r="M1264" s="106"/>
      <c r="N1264" s="106"/>
      <c r="O1264" s="106"/>
      <c r="P1264" s="106"/>
      <c r="Q1264" s="106"/>
      <c r="R1264" s="106"/>
      <c r="S1264" s="106"/>
      <c r="T1264" s="106"/>
      <c r="U1264" s="106"/>
      <c r="V1264" s="106"/>
      <c r="W1264" s="106"/>
      <c r="X1264" s="106"/>
      <c r="Y1264" s="106"/>
      <c r="AZ1264" s="124"/>
      <c r="BA1264" s="124"/>
      <c r="BE1264" s="79" t="s">
        <v>1387</v>
      </c>
      <c r="BF1264" s="82" t="s">
        <v>386</v>
      </c>
    </row>
    <row r="1265" spans="8:58">
      <c r="H1265" s="106"/>
      <c r="I1265" s="106"/>
      <c r="J1265" s="106"/>
      <c r="K1265" s="106"/>
      <c r="L1265" s="106"/>
      <c r="M1265" s="106"/>
      <c r="N1265" s="106"/>
      <c r="O1265" s="106"/>
      <c r="P1265" s="106"/>
      <c r="Q1265" s="106"/>
      <c r="R1265" s="106"/>
      <c r="S1265" s="106"/>
      <c r="T1265" s="106"/>
      <c r="U1265" s="106"/>
      <c r="V1265" s="106"/>
      <c r="W1265" s="106"/>
      <c r="X1265" s="106"/>
      <c r="Y1265" s="106"/>
      <c r="AZ1265" s="124"/>
      <c r="BA1265" s="124"/>
      <c r="BE1265" s="79" t="s">
        <v>2028</v>
      </c>
      <c r="BF1265" s="82" t="e">
        <v>#N/A</v>
      </c>
    </row>
    <row r="1266" spans="8:58">
      <c r="H1266" s="106"/>
      <c r="I1266" s="106"/>
      <c r="J1266" s="106"/>
      <c r="K1266" s="106"/>
      <c r="L1266" s="106"/>
      <c r="M1266" s="106"/>
      <c r="N1266" s="106"/>
      <c r="O1266" s="106"/>
      <c r="P1266" s="106"/>
      <c r="Q1266" s="106"/>
      <c r="R1266" s="106"/>
      <c r="S1266" s="106"/>
      <c r="T1266" s="106"/>
      <c r="U1266" s="106"/>
      <c r="V1266" s="106"/>
      <c r="W1266" s="106"/>
      <c r="X1266" s="106"/>
      <c r="Y1266" s="106"/>
      <c r="AZ1266" s="124"/>
      <c r="BA1266" s="124"/>
      <c r="BE1266" s="79" t="s">
        <v>1975</v>
      </c>
      <c r="BF1266" s="82" t="s">
        <v>386</v>
      </c>
    </row>
    <row r="1267" spans="8:58">
      <c r="H1267" s="106"/>
      <c r="I1267" s="106"/>
      <c r="J1267" s="106"/>
      <c r="K1267" s="106"/>
      <c r="L1267" s="106"/>
      <c r="M1267" s="106"/>
      <c r="N1267" s="106"/>
      <c r="O1267" s="106"/>
      <c r="P1267" s="106"/>
      <c r="Q1267" s="106"/>
      <c r="R1267" s="106"/>
      <c r="S1267" s="106"/>
      <c r="T1267" s="106"/>
      <c r="U1267" s="106"/>
      <c r="V1267" s="106"/>
      <c r="W1267" s="106"/>
      <c r="X1267" s="106"/>
      <c r="Y1267" s="106"/>
      <c r="AZ1267" s="124"/>
      <c r="BA1267" s="124"/>
      <c r="BE1267" s="79" t="s">
        <v>1976</v>
      </c>
      <c r="BF1267" s="82" t="s">
        <v>386</v>
      </c>
    </row>
    <row r="1268" spans="8:58">
      <c r="H1268" s="106"/>
      <c r="I1268" s="106"/>
      <c r="J1268" s="106"/>
      <c r="K1268" s="106"/>
      <c r="L1268" s="106"/>
      <c r="M1268" s="106"/>
      <c r="N1268" s="106"/>
      <c r="O1268" s="106"/>
      <c r="P1268" s="106"/>
      <c r="Q1268" s="106"/>
      <c r="R1268" s="106"/>
      <c r="S1268" s="106"/>
      <c r="T1268" s="106"/>
      <c r="U1268" s="106"/>
      <c r="V1268" s="106"/>
      <c r="W1268" s="106"/>
      <c r="X1268" s="106"/>
      <c r="Y1268" s="106"/>
      <c r="AZ1268" s="124"/>
      <c r="BA1268" s="124"/>
      <c r="BE1268" s="79" t="s">
        <v>1977</v>
      </c>
      <c r="BF1268" s="82" t="s">
        <v>386</v>
      </c>
    </row>
    <row r="1269" spans="8:58">
      <c r="H1269" s="106"/>
      <c r="I1269" s="106"/>
      <c r="J1269" s="106"/>
      <c r="K1269" s="106"/>
      <c r="L1269" s="106"/>
      <c r="M1269" s="106"/>
      <c r="N1269" s="106"/>
      <c r="O1269" s="106"/>
      <c r="P1269" s="106"/>
      <c r="Q1269" s="106"/>
      <c r="R1269" s="106"/>
      <c r="S1269" s="106"/>
      <c r="T1269" s="106"/>
      <c r="U1269" s="106"/>
      <c r="V1269" s="106"/>
      <c r="W1269" s="106"/>
      <c r="X1269" s="106"/>
      <c r="Y1269" s="106"/>
      <c r="AZ1269" s="124"/>
      <c r="BA1269" s="124"/>
      <c r="BE1269" s="79" t="s">
        <v>1978</v>
      </c>
      <c r="BF1269" s="82" t="s">
        <v>386</v>
      </c>
    </row>
    <row r="1270" spans="8:58">
      <c r="H1270" s="106"/>
      <c r="I1270" s="106"/>
      <c r="J1270" s="106"/>
      <c r="K1270" s="106"/>
      <c r="L1270" s="106"/>
      <c r="M1270" s="106"/>
      <c r="N1270" s="106"/>
      <c r="O1270" s="106"/>
      <c r="P1270" s="106"/>
      <c r="Q1270" s="106"/>
      <c r="R1270" s="106"/>
      <c r="S1270" s="106"/>
      <c r="T1270" s="106"/>
      <c r="U1270" s="106"/>
      <c r="V1270" s="106"/>
      <c r="W1270" s="106"/>
      <c r="X1270" s="106"/>
      <c r="Y1270" s="106"/>
      <c r="AZ1270" s="124"/>
      <c r="BA1270" s="124"/>
      <c r="BE1270" s="79" t="s">
        <v>1212</v>
      </c>
      <c r="BF1270" s="82" t="s">
        <v>700</v>
      </c>
    </row>
    <row r="1271" spans="8:58">
      <c r="H1271" s="106"/>
      <c r="I1271" s="106"/>
      <c r="J1271" s="106"/>
      <c r="K1271" s="106"/>
      <c r="L1271" s="106"/>
      <c r="M1271" s="106"/>
      <c r="N1271" s="106"/>
      <c r="O1271" s="106"/>
      <c r="P1271" s="106"/>
      <c r="Q1271" s="106"/>
      <c r="R1271" s="106"/>
      <c r="S1271" s="106"/>
      <c r="T1271" s="106"/>
      <c r="U1271" s="106"/>
      <c r="V1271" s="106"/>
      <c r="W1271" s="106"/>
      <c r="X1271" s="106"/>
      <c r="Y1271" s="106"/>
      <c r="AZ1271" s="124"/>
      <c r="BA1271" s="124"/>
      <c r="BE1271" s="79" t="s">
        <v>1979</v>
      </c>
      <c r="BF1271" s="82" t="s">
        <v>386</v>
      </c>
    </row>
    <row r="1272" spans="8:58">
      <c r="H1272" s="106"/>
      <c r="I1272" s="106"/>
      <c r="J1272" s="106"/>
      <c r="K1272" s="106"/>
      <c r="L1272" s="106"/>
      <c r="M1272" s="106"/>
      <c r="N1272" s="106"/>
      <c r="O1272" s="106"/>
      <c r="P1272" s="106"/>
      <c r="Q1272" s="106"/>
      <c r="R1272" s="106"/>
      <c r="S1272" s="106"/>
      <c r="T1272" s="106"/>
      <c r="U1272" s="106"/>
      <c r="V1272" s="106"/>
      <c r="W1272" s="106"/>
      <c r="X1272" s="106"/>
      <c r="Y1272" s="106"/>
      <c r="AZ1272" s="124"/>
      <c r="BA1272" s="124"/>
      <c r="BE1272" s="79" t="s">
        <v>1980</v>
      </c>
      <c r="BF1272" s="82" t="s">
        <v>386</v>
      </c>
    </row>
    <row r="1273" spans="8:58">
      <c r="H1273" s="106"/>
      <c r="I1273" s="106"/>
      <c r="J1273" s="106"/>
      <c r="K1273" s="106"/>
      <c r="L1273" s="106"/>
      <c r="M1273" s="106"/>
      <c r="N1273" s="106"/>
      <c r="O1273" s="106"/>
      <c r="P1273" s="106"/>
      <c r="Q1273" s="106"/>
      <c r="R1273" s="106"/>
      <c r="S1273" s="106"/>
      <c r="T1273" s="106"/>
      <c r="U1273" s="106"/>
      <c r="V1273" s="106"/>
      <c r="W1273" s="106"/>
      <c r="X1273" s="106"/>
      <c r="Y1273" s="106"/>
      <c r="AZ1273" s="124"/>
      <c r="BA1273" s="124"/>
      <c r="BE1273" s="79" t="s">
        <v>1981</v>
      </c>
      <c r="BF1273" s="82" t="s">
        <v>386</v>
      </c>
    </row>
    <row r="1274" spans="8:58">
      <c r="H1274" s="106"/>
      <c r="I1274" s="106"/>
      <c r="J1274" s="106"/>
      <c r="K1274" s="106"/>
      <c r="L1274" s="106"/>
      <c r="M1274" s="106"/>
      <c r="N1274" s="106"/>
      <c r="O1274" s="106"/>
      <c r="P1274" s="106"/>
      <c r="Q1274" s="106"/>
      <c r="R1274" s="106"/>
      <c r="S1274" s="106"/>
      <c r="T1274" s="106"/>
      <c r="U1274" s="106"/>
      <c r="V1274" s="106"/>
      <c r="W1274" s="106"/>
      <c r="X1274" s="106"/>
      <c r="Y1274" s="106"/>
      <c r="AZ1274" s="124"/>
      <c r="BA1274" s="124"/>
      <c r="BE1274" s="79" t="s">
        <v>1392</v>
      </c>
      <c r="BF1274" s="82" t="s">
        <v>386</v>
      </c>
    </row>
    <row r="1275" spans="8:58">
      <c r="H1275" s="106"/>
      <c r="I1275" s="106"/>
      <c r="J1275" s="106"/>
      <c r="K1275" s="106"/>
      <c r="L1275" s="106"/>
      <c r="M1275" s="106"/>
      <c r="N1275" s="106"/>
      <c r="O1275" s="106"/>
      <c r="P1275" s="106"/>
      <c r="Q1275" s="106"/>
      <c r="R1275" s="106"/>
      <c r="S1275" s="106"/>
      <c r="T1275" s="106"/>
      <c r="U1275" s="106"/>
      <c r="V1275" s="106"/>
      <c r="W1275" s="106"/>
      <c r="X1275" s="106"/>
      <c r="Y1275" s="106"/>
      <c r="AZ1275" s="124"/>
      <c r="BA1275" s="124"/>
      <c r="BE1275" s="79" t="s">
        <v>1982</v>
      </c>
      <c r="BF1275" s="82" t="s">
        <v>386</v>
      </c>
    </row>
    <row r="1276" spans="8:58">
      <c r="H1276" s="106"/>
      <c r="I1276" s="106"/>
      <c r="J1276" s="106"/>
      <c r="K1276" s="106"/>
      <c r="L1276" s="106"/>
      <c r="M1276" s="106"/>
      <c r="N1276" s="106"/>
      <c r="O1276" s="106"/>
      <c r="P1276" s="106"/>
      <c r="Q1276" s="106"/>
      <c r="R1276" s="106"/>
      <c r="S1276" s="106"/>
      <c r="T1276" s="106"/>
      <c r="U1276" s="106"/>
      <c r="V1276" s="106"/>
      <c r="W1276" s="106"/>
      <c r="X1276" s="106"/>
      <c r="Y1276" s="106"/>
      <c r="AZ1276" s="124"/>
      <c r="BA1276" s="124"/>
      <c r="BE1276" s="79" t="s">
        <v>1587</v>
      </c>
      <c r="BF1276" s="82" t="s">
        <v>386</v>
      </c>
    </row>
    <row r="1277" spans="8:58">
      <c r="H1277" s="106"/>
      <c r="I1277" s="106"/>
      <c r="J1277" s="106"/>
      <c r="K1277" s="106"/>
      <c r="L1277" s="106"/>
      <c r="M1277" s="106"/>
      <c r="N1277" s="106"/>
      <c r="O1277" s="106"/>
      <c r="P1277" s="106"/>
      <c r="Q1277" s="106"/>
      <c r="R1277" s="106"/>
      <c r="S1277" s="106"/>
      <c r="T1277" s="106"/>
      <c r="U1277" s="106"/>
      <c r="V1277" s="106"/>
      <c r="W1277" s="106"/>
      <c r="X1277" s="106"/>
      <c r="Y1277" s="106"/>
      <c r="AZ1277" s="124"/>
      <c r="BA1277" s="124"/>
      <c r="BE1277" s="79" t="s">
        <v>1983</v>
      </c>
      <c r="BF1277" s="82" t="s">
        <v>386</v>
      </c>
    </row>
    <row r="1278" spans="8:58">
      <c r="H1278" s="106"/>
      <c r="I1278" s="106"/>
      <c r="J1278" s="106"/>
      <c r="K1278" s="106"/>
      <c r="L1278" s="106"/>
      <c r="M1278" s="106"/>
      <c r="N1278" s="106"/>
      <c r="O1278" s="106"/>
      <c r="P1278" s="106"/>
      <c r="Q1278" s="106"/>
      <c r="R1278" s="106"/>
      <c r="S1278" s="106"/>
      <c r="T1278" s="106"/>
      <c r="U1278" s="106"/>
      <c r="V1278" s="106"/>
      <c r="W1278" s="106"/>
      <c r="X1278" s="106"/>
      <c r="Y1278" s="106"/>
      <c r="AZ1278" s="124"/>
      <c r="BA1278" s="124"/>
      <c r="BE1278" s="79" t="s">
        <v>1984</v>
      </c>
      <c r="BF1278" s="82" t="s">
        <v>386</v>
      </c>
    </row>
    <row r="1279" spans="8:58">
      <c r="H1279" s="106"/>
      <c r="I1279" s="106"/>
      <c r="J1279" s="106"/>
      <c r="K1279" s="106"/>
      <c r="L1279" s="106"/>
      <c r="M1279" s="106"/>
      <c r="N1279" s="106"/>
      <c r="O1279" s="106"/>
      <c r="P1279" s="106"/>
      <c r="Q1279" s="106"/>
      <c r="R1279" s="106"/>
      <c r="S1279" s="106"/>
      <c r="T1279" s="106"/>
      <c r="U1279" s="106"/>
      <c r="V1279" s="106"/>
      <c r="W1279" s="106"/>
      <c r="X1279" s="106"/>
      <c r="Y1279" s="106"/>
      <c r="AZ1279" s="124"/>
      <c r="BA1279" s="124"/>
      <c r="BE1279" s="79" t="s">
        <v>844</v>
      </c>
      <c r="BF1279" s="82" t="s">
        <v>386</v>
      </c>
    </row>
    <row r="1280" spans="8:58">
      <c r="H1280" s="106"/>
      <c r="I1280" s="106"/>
      <c r="J1280" s="106"/>
      <c r="K1280" s="106"/>
      <c r="L1280" s="106"/>
      <c r="M1280" s="106"/>
      <c r="N1280" s="106"/>
      <c r="O1280" s="106"/>
      <c r="P1280" s="106"/>
      <c r="Q1280" s="106"/>
      <c r="R1280" s="106"/>
      <c r="S1280" s="106"/>
      <c r="T1280" s="106"/>
      <c r="U1280" s="106"/>
      <c r="V1280" s="106"/>
      <c r="W1280" s="106"/>
      <c r="X1280" s="106"/>
      <c r="Y1280" s="106"/>
      <c r="AZ1280" s="124"/>
      <c r="BA1280" s="124"/>
      <c r="BE1280" s="79" t="s">
        <v>1985</v>
      </c>
      <c r="BF1280" s="82" t="s">
        <v>386</v>
      </c>
    </row>
    <row r="1281" spans="8:58">
      <c r="H1281" s="106"/>
      <c r="I1281" s="106"/>
      <c r="J1281" s="106"/>
      <c r="K1281" s="106"/>
      <c r="L1281" s="106"/>
      <c r="M1281" s="106"/>
      <c r="N1281" s="106"/>
      <c r="O1281" s="106"/>
      <c r="P1281" s="106"/>
      <c r="Q1281" s="106"/>
      <c r="R1281" s="106"/>
      <c r="S1281" s="106"/>
      <c r="T1281" s="106"/>
      <c r="U1281" s="106"/>
      <c r="V1281" s="106"/>
      <c r="W1281" s="106"/>
      <c r="X1281" s="106"/>
      <c r="Y1281" s="106"/>
      <c r="AZ1281" s="124"/>
      <c r="BA1281" s="124"/>
      <c r="BE1281" s="79" t="s">
        <v>1986</v>
      </c>
      <c r="BF1281" s="82" t="s">
        <v>386</v>
      </c>
    </row>
    <row r="1282" spans="8:58">
      <c r="H1282" s="106"/>
      <c r="I1282" s="106"/>
      <c r="J1282" s="106"/>
      <c r="K1282" s="106"/>
      <c r="L1282" s="106"/>
      <c r="M1282" s="106"/>
      <c r="N1282" s="106"/>
      <c r="O1282" s="106"/>
      <c r="P1282" s="106"/>
      <c r="Q1282" s="106"/>
      <c r="R1282" s="106"/>
      <c r="S1282" s="106"/>
      <c r="T1282" s="106"/>
      <c r="U1282" s="106"/>
      <c r="V1282" s="106"/>
      <c r="W1282" s="106"/>
      <c r="X1282" s="106"/>
      <c r="Y1282" s="106"/>
      <c r="AZ1282" s="124"/>
      <c r="BA1282" s="124"/>
      <c r="BE1282" s="79" t="s">
        <v>1589</v>
      </c>
      <c r="BF1282" s="82" t="s">
        <v>386</v>
      </c>
    </row>
    <row r="1283" spans="8:58">
      <c r="H1283" s="106"/>
      <c r="I1283" s="106"/>
      <c r="J1283" s="106"/>
      <c r="K1283" s="106"/>
      <c r="L1283" s="106"/>
      <c r="M1283" s="106"/>
      <c r="N1283" s="106"/>
      <c r="O1283" s="106"/>
      <c r="P1283" s="106"/>
      <c r="Q1283" s="106"/>
      <c r="R1283" s="106"/>
      <c r="S1283" s="106"/>
      <c r="T1283" s="106"/>
      <c r="U1283" s="106"/>
      <c r="V1283" s="106"/>
      <c r="W1283" s="106"/>
      <c r="X1283" s="106"/>
      <c r="Y1283" s="106"/>
      <c r="AZ1283" s="124"/>
      <c r="BA1283" s="124"/>
      <c r="BE1283" s="79" t="s">
        <v>1592</v>
      </c>
      <c r="BF1283" s="82" t="s">
        <v>386</v>
      </c>
    </row>
    <row r="1284" spans="8:58">
      <c r="H1284" s="106"/>
      <c r="I1284" s="106"/>
      <c r="J1284" s="106"/>
      <c r="K1284" s="106"/>
      <c r="L1284" s="106"/>
      <c r="M1284" s="106"/>
      <c r="N1284" s="106"/>
      <c r="O1284" s="106"/>
      <c r="P1284" s="106"/>
      <c r="Q1284" s="106"/>
      <c r="R1284" s="106"/>
      <c r="S1284" s="106"/>
      <c r="T1284" s="106"/>
      <c r="U1284" s="106"/>
      <c r="V1284" s="106"/>
      <c r="W1284" s="106"/>
      <c r="X1284" s="106"/>
      <c r="Y1284" s="106"/>
      <c r="AZ1284" s="124"/>
      <c r="BA1284" s="124"/>
      <c r="BE1284" s="79" t="s">
        <v>1547</v>
      </c>
      <c r="BF1284" s="82" t="s">
        <v>700</v>
      </c>
    </row>
    <row r="1285" spans="8:58">
      <c r="H1285" s="106"/>
      <c r="I1285" s="106"/>
      <c r="J1285" s="106"/>
      <c r="K1285" s="106"/>
      <c r="L1285" s="106"/>
      <c r="M1285" s="106"/>
      <c r="N1285" s="106"/>
      <c r="O1285" s="106"/>
      <c r="P1285" s="106"/>
      <c r="Q1285" s="106"/>
      <c r="R1285" s="106"/>
      <c r="S1285" s="106"/>
      <c r="T1285" s="106"/>
      <c r="U1285" s="106"/>
      <c r="V1285" s="106"/>
      <c r="W1285" s="106"/>
      <c r="X1285" s="106"/>
      <c r="Y1285" s="106"/>
      <c r="AZ1285" s="124"/>
      <c r="BA1285" s="124"/>
      <c r="BE1285" s="79" t="s">
        <v>1550</v>
      </c>
      <c r="BF1285" s="82" t="s">
        <v>700</v>
      </c>
    </row>
    <row r="1286" spans="8:58">
      <c r="H1286" s="106"/>
      <c r="I1286" s="106"/>
      <c r="J1286" s="106"/>
      <c r="K1286" s="106"/>
      <c r="L1286" s="106"/>
      <c r="M1286" s="106"/>
      <c r="N1286" s="106"/>
      <c r="O1286" s="106"/>
      <c r="P1286" s="106"/>
      <c r="Q1286" s="106"/>
      <c r="R1286" s="106"/>
      <c r="S1286" s="106"/>
      <c r="T1286" s="106"/>
      <c r="U1286" s="106"/>
      <c r="V1286" s="106"/>
      <c r="W1286" s="106"/>
      <c r="X1286" s="106"/>
      <c r="Y1286" s="106"/>
      <c r="AZ1286" s="124"/>
      <c r="BA1286" s="124"/>
      <c r="BE1286" s="79" t="s">
        <v>1164</v>
      </c>
      <c r="BF1286" s="82" t="s">
        <v>951</v>
      </c>
    </row>
    <row r="1287" spans="8:58">
      <c r="H1287" s="106"/>
      <c r="I1287" s="106"/>
      <c r="J1287" s="106"/>
      <c r="K1287" s="106"/>
      <c r="L1287" s="106"/>
      <c r="M1287" s="106"/>
      <c r="N1287" s="106"/>
      <c r="O1287" s="106"/>
      <c r="P1287" s="106"/>
      <c r="Q1287" s="106"/>
      <c r="R1287" s="106"/>
      <c r="S1287" s="106"/>
      <c r="T1287" s="106"/>
      <c r="U1287" s="106"/>
      <c r="V1287" s="106"/>
      <c r="W1287" s="106"/>
      <c r="X1287" s="106"/>
      <c r="Y1287" s="106"/>
      <c r="AZ1287" s="124"/>
      <c r="BA1287" s="124"/>
      <c r="BE1287" s="79" t="s">
        <v>849</v>
      </c>
      <c r="BF1287" s="82" t="s">
        <v>386</v>
      </c>
    </row>
    <row r="1288" spans="8:58">
      <c r="H1288" s="106"/>
      <c r="I1288" s="106"/>
      <c r="J1288" s="106"/>
      <c r="K1288" s="106"/>
      <c r="L1288" s="106"/>
      <c r="M1288" s="106"/>
      <c r="N1288" s="106"/>
      <c r="O1288" s="106"/>
      <c r="P1288" s="106"/>
      <c r="Q1288" s="106"/>
      <c r="R1288" s="106"/>
      <c r="S1288" s="106"/>
      <c r="T1288" s="106"/>
      <c r="U1288" s="106"/>
      <c r="V1288" s="106"/>
      <c r="W1288" s="106"/>
      <c r="X1288" s="106"/>
      <c r="Y1288" s="106"/>
      <c r="AZ1288" s="124"/>
      <c r="BA1288" s="124"/>
      <c r="BE1288" s="79" t="s">
        <v>1987</v>
      </c>
      <c r="BF1288" s="82" t="s">
        <v>386</v>
      </c>
    </row>
    <row r="1289" spans="8:58">
      <c r="H1289" s="106"/>
      <c r="I1289" s="106"/>
      <c r="J1289" s="106"/>
      <c r="K1289" s="106"/>
      <c r="L1289" s="106"/>
      <c r="M1289" s="106"/>
      <c r="N1289" s="106"/>
      <c r="O1289" s="106"/>
      <c r="P1289" s="106"/>
      <c r="Q1289" s="106"/>
      <c r="R1289" s="106"/>
      <c r="S1289" s="106"/>
      <c r="T1289" s="106"/>
      <c r="U1289" s="106"/>
      <c r="V1289" s="106"/>
      <c r="W1289" s="106"/>
      <c r="X1289" s="106"/>
      <c r="Y1289" s="106"/>
      <c r="AZ1289" s="124"/>
      <c r="BA1289" s="124"/>
      <c r="BE1289" s="79" t="s">
        <v>1594</v>
      </c>
      <c r="BF1289" s="82" t="s">
        <v>386</v>
      </c>
    </row>
    <row r="1290" spans="8:58">
      <c r="H1290" s="106"/>
      <c r="I1290" s="106"/>
      <c r="J1290" s="106"/>
      <c r="K1290" s="106"/>
      <c r="L1290" s="106"/>
      <c r="M1290" s="106"/>
      <c r="N1290" s="106"/>
      <c r="O1290" s="106"/>
      <c r="P1290" s="106"/>
      <c r="Q1290" s="106"/>
      <c r="R1290" s="106"/>
      <c r="S1290" s="106"/>
      <c r="T1290" s="106"/>
      <c r="U1290" s="106"/>
      <c r="V1290" s="106"/>
      <c r="W1290" s="106"/>
      <c r="X1290" s="106"/>
      <c r="Y1290" s="106"/>
      <c r="AZ1290" s="124"/>
      <c r="BA1290" s="124"/>
      <c r="BE1290" s="79" t="s">
        <v>740</v>
      </c>
      <c r="BF1290" s="82" t="s">
        <v>386</v>
      </c>
    </row>
    <row r="1291" spans="8:58">
      <c r="H1291" s="106"/>
      <c r="I1291" s="106"/>
      <c r="J1291" s="106"/>
      <c r="K1291" s="106"/>
      <c r="L1291" s="106"/>
      <c r="M1291" s="106"/>
      <c r="N1291" s="106"/>
      <c r="O1291" s="106"/>
      <c r="P1291" s="106"/>
      <c r="Q1291" s="106"/>
      <c r="R1291" s="106"/>
      <c r="S1291" s="106"/>
      <c r="T1291" s="106"/>
      <c r="U1291" s="106"/>
      <c r="V1291" s="106"/>
      <c r="W1291" s="106"/>
      <c r="X1291" s="106"/>
      <c r="Y1291" s="106"/>
      <c r="AZ1291" s="124"/>
      <c r="BA1291" s="124"/>
      <c r="BE1291" s="79" t="s">
        <v>1891</v>
      </c>
      <c r="BF1291" s="82" t="s">
        <v>386</v>
      </c>
    </row>
    <row r="1292" spans="8:58">
      <c r="H1292" s="106"/>
      <c r="I1292" s="106"/>
      <c r="J1292" s="106"/>
      <c r="K1292" s="106"/>
      <c r="L1292" s="106"/>
      <c r="M1292" s="106"/>
      <c r="N1292" s="106"/>
      <c r="O1292" s="106"/>
      <c r="P1292" s="106"/>
      <c r="Q1292" s="106"/>
      <c r="R1292" s="106"/>
      <c r="S1292" s="106"/>
      <c r="T1292" s="106"/>
      <c r="U1292" s="106"/>
      <c r="V1292" s="106"/>
      <c r="W1292" s="106"/>
      <c r="X1292" s="106"/>
      <c r="Y1292" s="106"/>
      <c r="AZ1292" s="124"/>
      <c r="BA1292" s="124"/>
      <c r="BE1292" s="79" t="s">
        <v>1893</v>
      </c>
      <c r="BF1292" s="82" t="s">
        <v>386</v>
      </c>
    </row>
    <row r="1293" spans="8:58">
      <c r="H1293" s="106"/>
      <c r="I1293" s="106"/>
      <c r="J1293" s="106"/>
      <c r="K1293" s="106"/>
      <c r="L1293" s="106"/>
      <c r="M1293" s="106"/>
      <c r="N1293" s="106"/>
      <c r="O1293" s="106"/>
      <c r="P1293" s="106"/>
      <c r="Q1293" s="106"/>
      <c r="R1293" s="106"/>
      <c r="S1293" s="106"/>
      <c r="T1293" s="106"/>
      <c r="U1293" s="106"/>
      <c r="V1293" s="106"/>
      <c r="W1293" s="106"/>
      <c r="X1293" s="106"/>
      <c r="Y1293" s="106"/>
      <c r="AZ1293" s="124"/>
      <c r="BA1293" s="124"/>
      <c r="BE1293" s="79" t="s">
        <v>853</v>
      </c>
      <c r="BF1293" s="82" t="s">
        <v>386</v>
      </c>
    </row>
    <row r="1294" spans="8:58">
      <c r="H1294" s="106"/>
      <c r="I1294" s="106"/>
      <c r="J1294" s="106"/>
      <c r="K1294" s="106"/>
      <c r="L1294" s="106"/>
      <c r="M1294" s="106"/>
      <c r="N1294" s="106"/>
      <c r="O1294" s="106"/>
      <c r="P1294" s="106"/>
      <c r="Q1294" s="106"/>
      <c r="R1294" s="106"/>
      <c r="S1294" s="106"/>
      <c r="T1294" s="106"/>
      <c r="U1294" s="106"/>
      <c r="V1294" s="106"/>
      <c r="W1294" s="106"/>
      <c r="X1294" s="106"/>
      <c r="Y1294" s="106"/>
      <c r="AZ1294" s="124"/>
      <c r="BA1294" s="124"/>
      <c r="BE1294" s="79" t="s">
        <v>1596</v>
      </c>
      <c r="BF1294" s="82" t="s">
        <v>386</v>
      </c>
    </row>
    <row r="1295" spans="8:58">
      <c r="H1295" s="106"/>
      <c r="I1295" s="106"/>
      <c r="J1295" s="106"/>
      <c r="K1295" s="106"/>
      <c r="L1295" s="106"/>
      <c r="M1295" s="106"/>
      <c r="N1295" s="106"/>
      <c r="O1295" s="106"/>
      <c r="P1295" s="106"/>
      <c r="Q1295" s="106"/>
      <c r="R1295" s="106"/>
      <c r="S1295" s="106"/>
      <c r="T1295" s="106"/>
      <c r="U1295" s="106"/>
      <c r="V1295" s="106"/>
      <c r="W1295" s="106"/>
      <c r="X1295" s="106"/>
      <c r="Y1295" s="106"/>
      <c r="AZ1295" s="124"/>
      <c r="BA1295" s="124"/>
      <c r="BE1295" s="79" t="s">
        <v>858</v>
      </c>
      <c r="BF1295" s="82" t="s">
        <v>386</v>
      </c>
    </row>
    <row r="1296" spans="8:58">
      <c r="H1296" s="106"/>
      <c r="I1296" s="106"/>
      <c r="J1296" s="106"/>
      <c r="K1296" s="106"/>
      <c r="L1296" s="106"/>
      <c r="M1296" s="106"/>
      <c r="N1296" s="106"/>
      <c r="O1296" s="106"/>
      <c r="P1296" s="106"/>
      <c r="Q1296" s="106"/>
      <c r="R1296" s="106"/>
      <c r="S1296" s="106"/>
      <c r="T1296" s="106"/>
      <c r="U1296" s="106"/>
      <c r="V1296" s="106"/>
      <c r="W1296" s="106"/>
      <c r="X1296" s="106"/>
      <c r="Y1296" s="106"/>
      <c r="AZ1296" s="124"/>
      <c r="BA1296" s="124"/>
      <c r="BE1296" s="79" t="s">
        <v>1598</v>
      </c>
      <c r="BF1296" s="82" t="s">
        <v>386</v>
      </c>
    </row>
    <row r="1297" spans="8:58">
      <c r="H1297" s="106"/>
      <c r="I1297" s="106"/>
      <c r="J1297" s="106"/>
      <c r="K1297" s="106"/>
      <c r="L1297" s="106"/>
      <c r="M1297" s="106"/>
      <c r="N1297" s="106"/>
      <c r="O1297" s="106"/>
      <c r="P1297" s="106"/>
      <c r="Q1297" s="106"/>
      <c r="R1297" s="106"/>
      <c r="S1297" s="106"/>
      <c r="T1297" s="106"/>
      <c r="U1297" s="106"/>
      <c r="V1297" s="106"/>
      <c r="W1297" s="106"/>
      <c r="X1297" s="106"/>
      <c r="Y1297" s="106"/>
      <c r="AZ1297" s="124"/>
      <c r="BA1297" s="124"/>
      <c r="BE1297" s="79" t="s">
        <v>1173</v>
      </c>
      <c r="BF1297" s="82" t="s">
        <v>951</v>
      </c>
    </row>
    <row r="1298" spans="8:58">
      <c r="H1298" s="106"/>
      <c r="I1298" s="106"/>
      <c r="J1298" s="106"/>
      <c r="K1298" s="106"/>
      <c r="L1298" s="106"/>
      <c r="M1298" s="106"/>
      <c r="N1298" s="106"/>
      <c r="O1298" s="106"/>
      <c r="P1298" s="106"/>
      <c r="Q1298" s="106"/>
      <c r="R1298" s="106"/>
      <c r="S1298" s="106"/>
      <c r="T1298" s="106"/>
      <c r="U1298" s="106"/>
      <c r="V1298" s="106"/>
      <c r="W1298" s="106"/>
      <c r="X1298" s="106"/>
      <c r="Y1298" s="106"/>
      <c r="AZ1298" s="124"/>
      <c r="BA1298" s="124"/>
      <c r="BE1298" s="79" t="s">
        <v>532</v>
      </c>
      <c r="BF1298" s="82" t="s">
        <v>951</v>
      </c>
    </row>
    <row r="1299" spans="8:58">
      <c r="H1299" s="106"/>
      <c r="I1299" s="106"/>
      <c r="J1299" s="106"/>
      <c r="K1299" s="106"/>
      <c r="L1299" s="106"/>
      <c r="M1299" s="106"/>
      <c r="N1299" s="106"/>
      <c r="O1299" s="106"/>
      <c r="P1299" s="106"/>
      <c r="Q1299" s="106"/>
      <c r="R1299" s="106"/>
      <c r="S1299" s="106"/>
      <c r="T1299" s="106"/>
      <c r="U1299" s="106"/>
      <c r="V1299" s="106"/>
      <c r="W1299" s="106"/>
      <c r="X1299" s="106"/>
      <c r="Y1299" s="106"/>
      <c r="AZ1299" s="124"/>
      <c r="BA1299" s="124"/>
      <c r="BE1299" s="79" t="s">
        <v>863</v>
      </c>
      <c r="BF1299" s="82" t="s">
        <v>386</v>
      </c>
    </row>
    <row r="1300" spans="8:58">
      <c r="H1300" s="106"/>
      <c r="I1300" s="106"/>
      <c r="J1300" s="106"/>
      <c r="K1300" s="106"/>
      <c r="L1300" s="106"/>
      <c r="M1300" s="106"/>
      <c r="N1300" s="106"/>
      <c r="O1300" s="106"/>
      <c r="P1300" s="106"/>
      <c r="Q1300" s="106"/>
      <c r="R1300" s="106"/>
      <c r="S1300" s="106"/>
      <c r="T1300" s="106"/>
      <c r="U1300" s="106"/>
      <c r="V1300" s="106"/>
      <c r="W1300" s="106"/>
      <c r="X1300" s="106"/>
      <c r="Y1300" s="106"/>
      <c r="AZ1300" s="124"/>
      <c r="BA1300" s="124"/>
      <c r="BE1300" s="79" t="s">
        <v>1600</v>
      </c>
      <c r="BF1300" s="82" t="s">
        <v>386</v>
      </c>
    </row>
    <row r="1301" spans="8:58">
      <c r="H1301" s="106"/>
      <c r="I1301" s="106"/>
      <c r="J1301" s="106"/>
      <c r="K1301" s="106"/>
      <c r="L1301" s="106"/>
      <c r="M1301" s="106"/>
      <c r="N1301" s="106"/>
      <c r="O1301" s="106"/>
      <c r="P1301" s="106"/>
      <c r="Q1301" s="106"/>
      <c r="R1301" s="106"/>
      <c r="S1301" s="106"/>
      <c r="T1301" s="106"/>
      <c r="U1301" s="106"/>
      <c r="V1301" s="106"/>
      <c r="W1301" s="106"/>
      <c r="X1301" s="106"/>
      <c r="Y1301" s="106"/>
      <c r="AZ1301" s="124"/>
      <c r="BA1301" s="124"/>
      <c r="BE1301" s="79" t="s">
        <v>1988</v>
      </c>
      <c r="BF1301" s="82" t="s">
        <v>386</v>
      </c>
    </row>
    <row r="1302" spans="8:58">
      <c r="H1302" s="106"/>
      <c r="I1302" s="106"/>
      <c r="J1302" s="106"/>
      <c r="K1302" s="106"/>
      <c r="L1302" s="106"/>
      <c r="M1302" s="106"/>
      <c r="N1302" s="106"/>
      <c r="O1302" s="106"/>
      <c r="P1302" s="106"/>
      <c r="Q1302" s="106"/>
      <c r="R1302" s="106"/>
      <c r="S1302" s="106"/>
      <c r="T1302" s="106"/>
      <c r="U1302" s="106"/>
      <c r="V1302" s="106"/>
      <c r="W1302" s="106"/>
      <c r="X1302" s="106"/>
      <c r="Y1302" s="106"/>
      <c r="AZ1302" s="124"/>
      <c r="BA1302" s="124"/>
      <c r="BE1302" s="79" t="s">
        <v>1989</v>
      </c>
      <c r="BF1302" s="82" t="s">
        <v>386</v>
      </c>
    </row>
    <row r="1303" spans="8:58">
      <c r="H1303" s="106"/>
      <c r="I1303" s="106"/>
      <c r="J1303" s="106"/>
      <c r="K1303" s="106"/>
      <c r="L1303" s="106"/>
      <c r="M1303" s="106"/>
      <c r="N1303" s="106"/>
      <c r="O1303" s="106"/>
      <c r="P1303" s="106"/>
      <c r="Q1303" s="106"/>
      <c r="R1303" s="106"/>
      <c r="S1303" s="106"/>
      <c r="T1303" s="106"/>
      <c r="U1303" s="106"/>
      <c r="V1303" s="106"/>
      <c r="W1303" s="106"/>
      <c r="X1303" s="106"/>
      <c r="Y1303" s="106"/>
      <c r="AZ1303" s="124"/>
      <c r="BA1303" s="124"/>
      <c r="BE1303" s="79" t="s">
        <v>1181</v>
      </c>
      <c r="BF1303" s="82" t="s">
        <v>951</v>
      </c>
    </row>
    <row r="1304" spans="8:58">
      <c r="H1304" s="106"/>
      <c r="I1304" s="106"/>
      <c r="J1304" s="106"/>
      <c r="K1304" s="106"/>
      <c r="L1304" s="106"/>
      <c r="M1304" s="106"/>
      <c r="N1304" s="106"/>
      <c r="O1304" s="106"/>
      <c r="P1304" s="106"/>
      <c r="Q1304" s="106"/>
      <c r="R1304" s="106"/>
      <c r="S1304" s="106"/>
      <c r="T1304" s="106"/>
      <c r="U1304" s="106"/>
      <c r="V1304" s="106"/>
      <c r="W1304" s="106"/>
      <c r="X1304" s="106"/>
      <c r="Y1304" s="106"/>
      <c r="AZ1304" s="124"/>
      <c r="BA1304" s="124"/>
      <c r="BE1304" s="79" t="s">
        <v>873</v>
      </c>
      <c r="BF1304" s="82" t="s">
        <v>274</v>
      </c>
    </row>
    <row r="1305" spans="8:58">
      <c r="H1305" s="106"/>
      <c r="I1305" s="106"/>
      <c r="J1305" s="106"/>
      <c r="K1305" s="106"/>
      <c r="L1305" s="106"/>
      <c r="M1305" s="106"/>
      <c r="N1305" s="106"/>
      <c r="O1305" s="106"/>
      <c r="P1305" s="106"/>
      <c r="Q1305" s="106"/>
      <c r="R1305" s="106"/>
      <c r="S1305" s="106"/>
      <c r="T1305" s="106"/>
      <c r="U1305" s="106"/>
      <c r="V1305" s="106"/>
      <c r="W1305" s="106"/>
      <c r="X1305" s="106"/>
      <c r="Y1305" s="106"/>
      <c r="AZ1305" s="124"/>
      <c r="BA1305" s="124"/>
      <c r="BE1305" s="79" t="s">
        <v>1396</v>
      </c>
      <c r="BF1305" s="82" t="s">
        <v>386</v>
      </c>
    </row>
    <row r="1306" spans="8:58">
      <c r="H1306" s="106"/>
      <c r="I1306" s="106"/>
      <c r="J1306" s="106"/>
      <c r="K1306" s="106"/>
      <c r="L1306" s="106"/>
      <c r="M1306" s="106"/>
      <c r="N1306" s="106"/>
      <c r="O1306" s="106"/>
      <c r="P1306" s="106"/>
      <c r="Q1306" s="106"/>
      <c r="R1306" s="106"/>
      <c r="S1306" s="106"/>
      <c r="T1306" s="106"/>
      <c r="U1306" s="106"/>
      <c r="V1306" s="106"/>
      <c r="W1306" s="106"/>
      <c r="X1306" s="106"/>
      <c r="Y1306" s="106"/>
      <c r="AZ1306" s="124"/>
      <c r="BA1306" s="124"/>
      <c r="BE1306" s="79" t="s">
        <v>736</v>
      </c>
      <c r="BF1306" s="82" t="s">
        <v>386</v>
      </c>
    </row>
    <row r="1307" spans="8:58">
      <c r="H1307" s="106"/>
      <c r="I1307" s="106"/>
      <c r="J1307" s="106"/>
      <c r="K1307" s="106"/>
      <c r="L1307" s="106"/>
      <c r="M1307" s="106"/>
      <c r="N1307" s="106"/>
      <c r="O1307" s="106"/>
      <c r="P1307" s="106"/>
      <c r="Q1307" s="106"/>
      <c r="R1307" s="106"/>
      <c r="S1307" s="106"/>
      <c r="T1307" s="106"/>
      <c r="U1307" s="106"/>
      <c r="V1307" s="106"/>
      <c r="W1307" s="106"/>
      <c r="X1307" s="106"/>
      <c r="Y1307" s="106"/>
      <c r="AZ1307" s="124"/>
      <c r="BA1307" s="124"/>
      <c r="BE1307" s="79" t="s">
        <v>1112</v>
      </c>
      <c r="BF1307" s="82" t="s">
        <v>880</v>
      </c>
    </row>
    <row r="1308" spans="8:58">
      <c r="H1308" s="106"/>
      <c r="I1308" s="106"/>
      <c r="J1308" s="106"/>
      <c r="K1308" s="106"/>
      <c r="L1308" s="106"/>
      <c r="M1308" s="106"/>
      <c r="N1308" s="106"/>
      <c r="O1308" s="106"/>
      <c r="P1308" s="106"/>
      <c r="Q1308" s="106"/>
      <c r="R1308" s="106"/>
      <c r="S1308" s="106"/>
      <c r="T1308" s="106"/>
      <c r="U1308" s="106"/>
      <c r="V1308" s="106"/>
      <c r="W1308" s="106"/>
      <c r="X1308" s="106"/>
      <c r="Y1308" s="106"/>
      <c r="AZ1308" s="124"/>
      <c r="BA1308" s="124"/>
      <c r="BE1308" s="79" t="s">
        <v>1990</v>
      </c>
      <c r="BF1308" s="82" t="s">
        <v>386</v>
      </c>
    </row>
    <row r="1309" spans="8:58">
      <c r="H1309" s="106"/>
      <c r="I1309" s="106"/>
      <c r="J1309" s="106"/>
      <c r="K1309" s="106"/>
      <c r="L1309" s="106"/>
      <c r="M1309" s="106"/>
      <c r="N1309" s="106"/>
      <c r="O1309" s="106"/>
      <c r="P1309" s="106"/>
      <c r="Q1309" s="106"/>
      <c r="R1309" s="106"/>
      <c r="S1309" s="106"/>
      <c r="T1309" s="106"/>
      <c r="U1309" s="106"/>
      <c r="V1309" s="106"/>
      <c r="W1309" s="106"/>
      <c r="X1309" s="106"/>
      <c r="Y1309" s="106"/>
      <c r="AZ1309" s="124"/>
      <c r="BA1309" s="124"/>
      <c r="BE1309" s="79" t="s">
        <v>1991</v>
      </c>
      <c r="BF1309" s="82" t="s">
        <v>386</v>
      </c>
    </row>
    <row r="1310" spans="8:58">
      <c r="H1310" s="106"/>
      <c r="I1310" s="106"/>
      <c r="J1310" s="106"/>
      <c r="K1310" s="106"/>
      <c r="L1310" s="106"/>
      <c r="M1310" s="106"/>
      <c r="N1310" s="106"/>
      <c r="O1310" s="106"/>
      <c r="P1310" s="106"/>
      <c r="Q1310" s="106"/>
      <c r="R1310" s="106"/>
      <c r="S1310" s="106"/>
      <c r="T1310" s="106"/>
      <c r="U1310" s="106"/>
      <c r="V1310" s="106"/>
      <c r="W1310" s="106"/>
      <c r="X1310" s="106"/>
      <c r="Y1310" s="106"/>
      <c r="AZ1310" s="124"/>
      <c r="BA1310" s="124"/>
      <c r="BE1310" s="79" t="s">
        <v>618</v>
      </c>
      <c r="BF1310" s="82" t="s">
        <v>700</v>
      </c>
    </row>
    <row r="1311" spans="8:58">
      <c r="H1311" s="106"/>
      <c r="I1311" s="106"/>
      <c r="J1311" s="106"/>
      <c r="K1311" s="106"/>
      <c r="L1311" s="106"/>
      <c r="M1311" s="106"/>
      <c r="N1311" s="106"/>
      <c r="O1311" s="106"/>
      <c r="P1311" s="106"/>
      <c r="Q1311" s="106"/>
      <c r="R1311" s="106"/>
      <c r="S1311" s="106"/>
      <c r="T1311" s="106"/>
      <c r="U1311" s="106"/>
      <c r="V1311" s="106"/>
      <c r="W1311" s="106"/>
      <c r="X1311" s="106"/>
      <c r="Y1311" s="106"/>
      <c r="AZ1311" s="124"/>
      <c r="BA1311" s="124"/>
      <c r="BE1311" s="79" t="s">
        <v>1602</v>
      </c>
      <c r="BF1311" s="82" t="s">
        <v>386</v>
      </c>
    </row>
    <row r="1312" spans="8:58">
      <c r="H1312" s="106"/>
      <c r="I1312" s="106"/>
      <c r="J1312" s="106"/>
      <c r="K1312" s="106"/>
      <c r="L1312" s="106"/>
      <c r="M1312" s="106"/>
      <c r="N1312" s="106"/>
      <c r="O1312" s="106"/>
      <c r="P1312" s="106"/>
      <c r="Q1312" s="106"/>
      <c r="R1312" s="106"/>
      <c r="S1312" s="106"/>
      <c r="T1312" s="106"/>
      <c r="U1312" s="106"/>
      <c r="V1312" s="106"/>
      <c r="W1312" s="106"/>
      <c r="X1312" s="106"/>
      <c r="Y1312" s="106"/>
      <c r="AZ1312" s="124"/>
      <c r="BA1312" s="124"/>
      <c r="BE1312" s="79" t="s">
        <v>1604</v>
      </c>
      <c r="BF1312" s="82" t="s">
        <v>386</v>
      </c>
    </row>
    <row r="1313" spans="8:58">
      <c r="H1313" s="106"/>
      <c r="I1313" s="106"/>
      <c r="J1313" s="106"/>
      <c r="K1313" s="106"/>
      <c r="L1313" s="106"/>
      <c r="M1313" s="106"/>
      <c r="N1313" s="106"/>
      <c r="O1313" s="106"/>
      <c r="P1313" s="106"/>
      <c r="Q1313" s="106"/>
      <c r="R1313" s="106"/>
      <c r="S1313" s="106"/>
      <c r="T1313" s="106"/>
      <c r="U1313" s="106"/>
      <c r="V1313" s="106"/>
      <c r="W1313" s="106"/>
      <c r="X1313" s="106"/>
      <c r="Y1313" s="106"/>
      <c r="AZ1313" s="124"/>
      <c r="BA1313" s="124"/>
      <c r="BE1313" s="79" t="s">
        <v>2029</v>
      </c>
      <c r="BF1313" s="82" t="e">
        <v>#N/A</v>
      </c>
    </row>
    <row r="1314" spans="8:58">
      <c r="H1314" s="106"/>
      <c r="I1314" s="106"/>
      <c r="J1314" s="106"/>
      <c r="K1314" s="106"/>
      <c r="L1314" s="106"/>
      <c r="M1314" s="106"/>
      <c r="N1314" s="106"/>
      <c r="O1314" s="106"/>
      <c r="P1314" s="106"/>
      <c r="Q1314" s="106"/>
      <c r="R1314" s="106"/>
      <c r="S1314" s="106"/>
      <c r="T1314" s="106"/>
      <c r="U1314" s="106"/>
      <c r="V1314" s="106"/>
      <c r="W1314" s="106"/>
      <c r="X1314" s="106"/>
      <c r="Y1314" s="106"/>
      <c r="AZ1314" s="124"/>
      <c r="BA1314" s="124"/>
      <c r="BE1314" s="79" t="s">
        <v>1606</v>
      </c>
      <c r="BF1314" s="82" t="s">
        <v>386</v>
      </c>
    </row>
    <row r="1315" spans="8:58">
      <c r="H1315" s="106"/>
      <c r="I1315" s="106"/>
      <c r="J1315" s="106"/>
      <c r="K1315" s="106"/>
      <c r="L1315" s="106"/>
      <c r="M1315" s="106"/>
      <c r="N1315" s="106"/>
      <c r="O1315" s="106"/>
      <c r="P1315" s="106"/>
      <c r="Q1315" s="106"/>
      <c r="R1315" s="106"/>
      <c r="S1315" s="106"/>
      <c r="T1315" s="106"/>
      <c r="U1315" s="106"/>
      <c r="V1315" s="106"/>
      <c r="W1315" s="106"/>
      <c r="X1315" s="106"/>
      <c r="Y1315" s="106"/>
      <c r="AZ1315" s="124"/>
      <c r="BA1315" s="124"/>
      <c r="BE1315" s="79" t="s">
        <v>875</v>
      </c>
      <c r="BF1315" s="82" t="s">
        <v>274</v>
      </c>
    </row>
    <row r="1316" spans="8:58">
      <c r="H1316" s="106"/>
      <c r="I1316" s="106"/>
      <c r="J1316" s="106"/>
      <c r="K1316" s="106"/>
      <c r="L1316" s="106"/>
      <c r="M1316" s="106"/>
      <c r="N1316" s="106"/>
      <c r="O1316" s="106"/>
      <c r="P1316" s="106"/>
      <c r="Q1316" s="106"/>
      <c r="R1316" s="106"/>
      <c r="S1316" s="106"/>
      <c r="T1316" s="106"/>
      <c r="U1316" s="106"/>
      <c r="V1316" s="106"/>
      <c r="W1316" s="106"/>
      <c r="X1316" s="106"/>
      <c r="Y1316" s="106"/>
      <c r="AZ1316" s="124"/>
      <c r="BA1316" s="124"/>
      <c r="BE1316" s="79" t="s">
        <v>965</v>
      </c>
      <c r="BF1316" s="82" t="s">
        <v>274</v>
      </c>
    </row>
    <row r="1317" spans="8:58">
      <c r="H1317" s="106"/>
      <c r="I1317" s="106"/>
      <c r="J1317" s="106"/>
      <c r="K1317" s="106"/>
      <c r="L1317" s="106"/>
      <c r="M1317" s="106"/>
      <c r="N1317" s="106"/>
      <c r="O1317" s="106"/>
      <c r="P1317" s="106"/>
      <c r="Q1317" s="106"/>
      <c r="R1317" s="106"/>
      <c r="S1317" s="106"/>
      <c r="T1317" s="106"/>
      <c r="U1317" s="106"/>
      <c r="V1317" s="106"/>
      <c r="W1317" s="106"/>
      <c r="X1317" s="106"/>
      <c r="Y1317" s="106"/>
      <c r="AZ1317" s="124"/>
      <c r="BA1317" s="124"/>
      <c r="BE1317" s="79" t="s">
        <v>884</v>
      </c>
      <c r="BF1317" s="82" t="s">
        <v>880</v>
      </c>
    </row>
    <row r="1318" spans="8:58">
      <c r="H1318" s="106"/>
      <c r="I1318" s="106"/>
      <c r="J1318" s="106"/>
      <c r="K1318" s="106"/>
      <c r="L1318" s="106"/>
      <c r="M1318" s="106"/>
      <c r="N1318" s="106"/>
      <c r="O1318" s="106"/>
      <c r="P1318" s="106"/>
      <c r="Q1318" s="106"/>
      <c r="R1318" s="106"/>
      <c r="S1318" s="106"/>
      <c r="T1318" s="106"/>
      <c r="U1318" s="106"/>
      <c r="V1318" s="106"/>
      <c r="W1318" s="106"/>
      <c r="X1318" s="106"/>
      <c r="Y1318" s="106"/>
      <c r="AZ1318" s="124"/>
      <c r="BA1318" s="124"/>
      <c r="BE1318" s="79" t="s">
        <v>1066</v>
      </c>
      <c r="BF1318" s="82" t="s">
        <v>880</v>
      </c>
    </row>
    <row r="1319" spans="8:58">
      <c r="H1319" s="106"/>
      <c r="I1319" s="106"/>
      <c r="J1319" s="106"/>
      <c r="K1319" s="106"/>
      <c r="L1319" s="106"/>
      <c r="M1319" s="106"/>
      <c r="N1319" s="106"/>
      <c r="O1319" s="106"/>
      <c r="P1319" s="106"/>
      <c r="Q1319" s="106"/>
      <c r="R1319" s="106"/>
      <c r="S1319" s="106"/>
      <c r="T1319" s="106"/>
      <c r="U1319" s="106"/>
      <c r="V1319" s="106"/>
      <c r="W1319" s="106"/>
      <c r="X1319" s="106"/>
      <c r="Y1319" s="106"/>
      <c r="AZ1319" s="124"/>
      <c r="BA1319" s="124"/>
      <c r="BE1319" s="79" t="s">
        <v>695</v>
      </c>
      <c r="BF1319" s="82" t="s">
        <v>880</v>
      </c>
    </row>
    <row r="1320" spans="8:58">
      <c r="H1320" s="106"/>
      <c r="I1320" s="106"/>
      <c r="J1320" s="106"/>
      <c r="K1320" s="106"/>
      <c r="L1320" s="106"/>
      <c r="M1320" s="106"/>
      <c r="N1320" s="106"/>
      <c r="O1320" s="106"/>
      <c r="P1320" s="106"/>
      <c r="Q1320" s="106"/>
      <c r="R1320" s="106"/>
      <c r="S1320" s="106"/>
      <c r="T1320" s="106"/>
      <c r="U1320" s="106"/>
      <c r="V1320" s="106"/>
      <c r="W1320" s="106"/>
      <c r="X1320" s="106"/>
      <c r="Y1320" s="106"/>
      <c r="AZ1320" s="124"/>
      <c r="BA1320" s="124"/>
      <c r="BE1320" s="79" t="s">
        <v>1367</v>
      </c>
      <c r="BF1320" s="82" t="s">
        <v>274</v>
      </c>
    </row>
    <row r="1321" spans="8:58">
      <c r="H1321" s="106"/>
      <c r="I1321" s="106"/>
      <c r="J1321" s="106"/>
      <c r="K1321" s="106"/>
      <c r="L1321" s="106"/>
      <c r="M1321" s="106"/>
      <c r="N1321" s="106"/>
      <c r="O1321" s="106"/>
      <c r="P1321" s="106"/>
      <c r="Q1321" s="106"/>
      <c r="R1321" s="106"/>
      <c r="S1321" s="106"/>
      <c r="T1321" s="106"/>
      <c r="U1321" s="106"/>
      <c r="V1321" s="106"/>
      <c r="W1321" s="106"/>
      <c r="X1321" s="106"/>
      <c r="Y1321" s="106"/>
      <c r="AZ1321" s="124"/>
      <c r="BA1321" s="124"/>
      <c r="BE1321" s="79" t="s">
        <v>1037</v>
      </c>
      <c r="BF1321" s="82" t="s">
        <v>274</v>
      </c>
    </row>
    <row r="1322" spans="8:58">
      <c r="H1322" s="106"/>
      <c r="I1322" s="106"/>
      <c r="J1322" s="106"/>
      <c r="K1322" s="106"/>
      <c r="L1322" s="106"/>
      <c r="M1322" s="106"/>
      <c r="N1322" s="106"/>
      <c r="O1322" s="106"/>
      <c r="P1322" s="106"/>
      <c r="Q1322" s="106"/>
      <c r="R1322" s="106"/>
      <c r="S1322" s="106"/>
      <c r="T1322" s="106"/>
      <c r="U1322" s="106"/>
      <c r="V1322" s="106"/>
      <c r="W1322" s="106"/>
      <c r="X1322" s="106"/>
      <c r="Y1322" s="106"/>
      <c r="AZ1322" s="124"/>
      <c r="BA1322" s="124"/>
      <c r="BE1322" s="79" t="s">
        <v>1376</v>
      </c>
      <c r="BF1322" s="82" t="s">
        <v>274</v>
      </c>
    </row>
    <row r="1323" spans="8:58">
      <c r="H1323" s="106"/>
      <c r="I1323" s="106"/>
      <c r="J1323" s="106"/>
      <c r="K1323" s="106"/>
      <c r="L1323" s="106"/>
      <c r="M1323" s="106"/>
      <c r="N1323" s="106"/>
      <c r="O1323" s="106"/>
      <c r="P1323" s="106"/>
      <c r="Q1323" s="106"/>
      <c r="R1323" s="106"/>
      <c r="S1323" s="106"/>
      <c r="T1323" s="106"/>
      <c r="U1323" s="106"/>
      <c r="V1323" s="106"/>
      <c r="W1323" s="106"/>
      <c r="X1323" s="106"/>
      <c r="Y1323" s="106"/>
      <c r="AZ1323" s="124"/>
      <c r="BA1323" s="124"/>
      <c r="BE1323" s="79" t="s">
        <v>1120</v>
      </c>
      <c r="BF1323" s="82" t="s">
        <v>880</v>
      </c>
    </row>
    <row r="1324" spans="8:58">
      <c r="H1324" s="106"/>
      <c r="I1324" s="106"/>
      <c r="J1324" s="106"/>
      <c r="K1324" s="106"/>
      <c r="L1324" s="106"/>
      <c r="M1324" s="106"/>
      <c r="N1324" s="106"/>
      <c r="O1324" s="106"/>
      <c r="P1324" s="106"/>
      <c r="Q1324" s="106"/>
      <c r="R1324" s="106"/>
      <c r="S1324" s="106"/>
      <c r="T1324" s="106"/>
      <c r="U1324" s="106"/>
      <c r="V1324" s="106"/>
      <c r="W1324" s="106"/>
      <c r="X1324" s="106"/>
      <c r="Y1324" s="106"/>
      <c r="AZ1324" s="124"/>
      <c r="BA1324" s="124"/>
      <c r="BE1324" s="79" t="s">
        <v>1317</v>
      </c>
      <c r="BF1324" s="82" t="s">
        <v>274</v>
      </c>
    </row>
    <row r="1325" spans="8:58">
      <c r="H1325" s="106"/>
      <c r="I1325" s="106"/>
      <c r="J1325" s="106"/>
      <c r="K1325" s="106"/>
      <c r="L1325" s="106"/>
      <c r="M1325" s="106"/>
      <c r="N1325" s="106"/>
      <c r="O1325" s="106"/>
      <c r="P1325" s="106"/>
      <c r="Q1325" s="106"/>
      <c r="R1325" s="106"/>
      <c r="S1325" s="106"/>
      <c r="T1325" s="106"/>
      <c r="U1325" s="106"/>
      <c r="V1325" s="106"/>
      <c r="W1325" s="106"/>
      <c r="X1325" s="106"/>
      <c r="Y1325" s="106"/>
      <c r="AZ1325" s="124"/>
      <c r="BA1325" s="124"/>
      <c r="BE1325" s="79" t="s">
        <v>752</v>
      </c>
      <c r="BF1325" s="82" t="s">
        <v>274</v>
      </c>
    </row>
    <row r="1326" spans="8:58">
      <c r="H1326" s="106"/>
      <c r="I1326" s="106"/>
      <c r="J1326" s="106"/>
      <c r="K1326" s="106"/>
      <c r="L1326" s="106"/>
      <c r="M1326" s="106"/>
      <c r="N1326" s="106"/>
      <c r="O1326" s="106"/>
      <c r="P1326" s="106"/>
      <c r="Q1326" s="106"/>
      <c r="R1326" s="106"/>
      <c r="S1326" s="106"/>
      <c r="T1326" s="106"/>
      <c r="U1326" s="106"/>
      <c r="V1326" s="106"/>
      <c r="W1326" s="106"/>
      <c r="X1326" s="106"/>
      <c r="Y1326" s="106"/>
      <c r="AZ1326" s="124"/>
      <c r="BA1326" s="124"/>
      <c r="BE1326" s="79" t="s">
        <v>893</v>
      </c>
      <c r="BF1326" s="82" t="s">
        <v>274</v>
      </c>
    </row>
    <row r="1327" spans="8:58">
      <c r="H1327" s="106"/>
      <c r="I1327" s="106"/>
      <c r="J1327" s="106"/>
      <c r="K1327" s="106"/>
      <c r="L1327" s="106"/>
      <c r="M1327" s="106"/>
      <c r="N1327" s="106"/>
      <c r="O1327" s="106"/>
      <c r="P1327" s="106"/>
      <c r="Q1327" s="106"/>
      <c r="R1327" s="106"/>
      <c r="S1327" s="106"/>
      <c r="T1327" s="106"/>
      <c r="U1327" s="106"/>
      <c r="V1327" s="106"/>
      <c r="W1327" s="106"/>
      <c r="X1327" s="106"/>
      <c r="Y1327" s="106"/>
      <c r="AZ1327" s="124"/>
      <c r="BA1327" s="124"/>
      <c r="BE1327" s="79" t="s">
        <v>556</v>
      </c>
      <c r="BF1327" s="82" t="s">
        <v>880</v>
      </c>
    </row>
    <row r="1328" spans="8:58">
      <c r="H1328" s="106"/>
      <c r="I1328" s="106"/>
      <c r="J1328" s="106"/>
      <c r="K1328" s="106"/>
      <c r="L1328" s="106"/>
      <c r="M1328" s="106"/>
      <c r="N1328" s="106"/>
      <c r="O1328" s="106"/>
      <c r="P1328" s="106"/>
      <c r="Q1328" s="106"/>
      <c r="R1328" s="106"/>
      <c r="S1328" s="106"/>
      <c r="T1328" s="106"/>
      <c r="U1328" s="106"/>
      <c r="V1328" s="106"/>
      <c r="W1328" s="106"/>
      <c r="X1328" s="106"/>
      <c r="Y1328" s="106"/>
      <c r="AZ1328" s="124"/>
      <c r="BA1328" s="124"/>
      <c r="BE1328" s="79" t="s">
        <v>908</v>
      </c>
      <c r="BF1328" s="82" t="s">
        <v>274</v>
      </c>
    </row>
    <row r="1329" spans="8:58">
      <c r="H1329" s="106"/>
      <c r="I1329" s="106"/>
      <c r="J1329" s="106"/>
      <c r="K1329" s="106"/>
      <c r="L1329" s="106"/>
      <c r="M1329" s="106"/>
      <c r="N1329" s="106"/>
      <c r="O1329" s="106"/>
      <c r="P1329" s="106"/>
      <c r="Q1329" s="106"/>
      <c r="R1329" s="106"/>
      <c r="S1329" s="106"/>
      <c r="T1329" s="106"/>
      <c r="U1329" s="106"/>
      <c r="V1329" s="106"/>
      <c r="W1329" s="106"/>
      <c r="X1329" s="106"/>
      <c r="Y1329" s="106"/>
      <c r="AZ1329" s="124"/>
      <c r="BA1329" s="124"/>
      <c r="BE1329" s="79" t="s">
        <v>1407</v>
      </c>
      <c r="BF1329" s="82" t="s">
        <v>274</v>
      </c>
    </row>
    <row r="1330" spans="8:58">
      <c r="H1330" s="106"/>
      <c r="I1330" s="106"/>
      <c r="J1330" s="106"/>
      <c r="K1330" s="106"/>
      <c r="L1330" s="106"/>
      <c r="M1330" s="106"/>
      <c r="N1330" s="106"/>
      <c r="O1330" s="106"/>
      <c r="P1330" s="106"/>
      <c r="Q1330" s="106"/>
      <c r="R1330" s="106"/>
      <c r="S1330" s="106"/>
      <c r="T1330" s="106"/>
      <c r="U1330" s="106"/>
      <c r="V1330" s="106"/>
      <c r="W1330" s="106"/>
      <c r="X1330" s="106"/>
      <c r="Y1330" s="106"/>
      <c r="AZ1330" s="124"/>
      <c r="BA1330" s="124"/>
      <c r="BE1330" s="79" t="s">
        <v>1014</v>
      </c>
      <c r="BF1330" s="82" t="s">
        <v>274</v>
      </c>
    </row>
    <row r="1331" spans="8:58">
      <c r="H1331" s="106"/>
      <c r="I1331" s="106"/>
      <c r="J1331" s="106"/>
      <c r="K1331" s="106"/>
      <c r="L1331" s="106"/>
      <c r="M1331" s="106"/>
      <c r="N1331" s="106"/>
      <c r="O1331" s="106"/>
      <c r="P1331" s="106"/>
      <c r="Q1331" s="106"/>
      <c r="R1331" s="106"/>
      <c r="S1331" s="106"/>
      <c r="T1331" s="106"/>
      <c r="U1331" s="106"/>
      <c r="V1331" s="106"/>
      <c r="W1331" s="106"/>
      <c r="X1331" s="106"/>
      <c r="Y1331" s="106"/>
      <c r="AZ1331" s="124"/>
      <c r="BA1331" s="124"/>
      <c r="BE1331" s="79" t="s">
        <v>1174</v>
      </c>
      <c r="BF1331" s="82" t="s">
        <v>880</v>
      </c>
    </row>
    <row r="1332" spans="8:58">
      <c r="H1332" s="106"/>
      <c r="I1332" s="106"/>
      <c r="J1332" s="106"/>
      <c r="K1332" s="106"/>
      <c r="L1332" s="106"/>
      <c r="M1332" s="106"/>
      <c r="N1332" s="106"/>
      <c r="O1332" s="106"/>
      <c r="P1332" s="106"/>
      <c r="Q1332" s="106"/>
      <c r="R1332" s="106"/>
      <c r="S1332" s="106"/>
      <c r="T1332" s="106"/>
      <c r="U1332" s="106"/>
      <c r="V1332" s="106"/>
      <c r="W1332" s="106"/>
      <c r="X1332" s="106"/>
      <c r="Y1332" s="106"/>
      <c r="AZ1332" s="124"/>
      <c r="BA1332" s="124"/>
      <c r="BE1332" s="79" t="s">
        <v>929</v>
      </c>
      <c r="BF1332" s="82" t="s">
        <v>274</v>
      </c>
    </row>
    <row r="1333" spans="8:58">
      <c r="H1333" s="106"/>
      <c r="I1333" s="106"/>
      <c r="J1333" s="106"/>
      <c r="K1333" s="106"/>
      <c r="L1333" s="106"/>
      <c r="M1333" s="106"/>
      <c r="N1333" s="106"/>
      <c r="O1333" s="106"/>
      <c r="P1333" s="106"/>
      <c r="Q1333" s="106"/>
      <c r="R1333" s="106"/>
      <c r="S1333" s="106"/>
      <c r="T1333" s="106"/>
      <c r="U1333" s="106"/>
      <c r="V1333" s="106"/>
      <c r="W1333" s="106"/>
      <c r="X1333" s="106"/>
      <c r="Y1333" s="106"/>
      <c r="AZ1333" s="124"/>
      <c r="BA1333" s="124"/>
      <c r="BE1333" s="79" t="s">
        <v>1895</v>
      </c>
      <c r="BF1333" s="82" t="s">
        <v>386</v>
      </c>
    </row>
    <row r="1334" spans="8:58">
      <c r="H1334" s="106"/>
      <c r="I1334" s="106"/>
      <c r="J1334" s="106"/>
      <c r="K1334" s="106"/>
      <c r="L1334" s="106"/>
      <c r="M1334" s="106"/>
      <c r="N1334" s="106"/>
      <c r="O1334" s="106"/>
      <c r="P1334" s="106"/>
      <c r="Q1334" s="106"/>
      <c r="R1334" s="106"/>
      <c r="S1334" s="106"/>
      <c r="T1334" s="106"/>
      <c r="U1334" s="106"/>
      <c r="V1334" s="106"/>
      <c r="W1334" s="106"/>
      <c r="X1334" s="106"/>
      <c r="Y1334" s="106"/>
      <c r="AZ1334" s="124"/>
      <c r="BA1334" s="124"/>
      <c r="BE1334" s="79" t="s">
        <v>1553</v>
      </c>
      <c r="BF1334" s="82" t="s">
        <v>700</v>
      </c>
    </row>
    <row r="1335" spans="8:58">
      <c r="H1335" s="106"/>
      <c r="I1335" s="106"/>
      <c r="J1335" s="106"/>
      <c r="K1335" s="106"/>
      <c r="L1335" s="106"/>
      <c r="M1335" s="106"/>
      <c r="N1335" s="106"/>
      <c r="O1335" s="106"/>
      <c r="P1335" s="106"/>
      <c r="Q1335" s="106"/>
      <c r="R1335" s="106"/>
      <c r="S1335" s="106"/>
      <c r="T1335" s="106"/>
      <c r="U1335" s="106"/>
      <c r="V1335" s="106"/>
      <c r="W1335" s="106"/>
      <c r="X1335" s="106"/>
      <c r="Y1335" s="106"/>
      <c r="AZ1335" s="124"/>
      <c r="BA1335" s="124"/>
      <c r="BE1335" s="79" t="s">
        <v>1189</v>
      </c>
      <c r="BF1335" s="82" t="s">
        <v>951</v>
      </c>
    </row>
    <row r="1336" spans="8:58">
      <c r="H1336" s="106"/>
      <c r="I1336" s="106"/>
      <c r="J1336" s="106"/>
      <c r="K1336" s="106"/>
      <c r="L1336" s="106"/>
      <c r="M1336" s="106"/>
      <c r="N1336" s="106"/>
      <c r="O1336" s="106"/>
      <c r="P1336" s="106"/>
      <c r="Q1336" s="106"/>
      <c r="R1336" s="106"/>
      <c r="S1336" s="106"/>
      <c r="T1336" s="106"/>
      <c r="U1336" s="106"/>
      <c r="V1336" s="106"/>
      <c r="W1336" s="106"/>
      <c r="X1336" s="106"/>
      <c r="Y1336" s="106"/>
      <c r="AZ1336" s="124"/>
      <c r="BA1336" s="124"/>
      <c r="BE1336" s="79" t="s">
        <v>1218</v>
      </c>
      <c r="BF1336" s="82" t="s">
        <v>700</v>
      </c>
    </row>
    <row r="1337" spans="8:58">
      <c r="H1337" s="106"/>
      <c r="I1337" s="106"/>
      <c r="J1337" s="106"/>
      <c r="K1337" s="106"/>
      <c r="L1337" s="106"/>
      <c r="M1337" s="106"/>
      <c r="N1337" s="106"/>
      <c r="O1337" s="106"/>
      <c r="P1337" s="106"/>
      <c r="Q1337" s="106"/>
      <c r="R1337" s="106"/>
      <c r="S1337" s="106"/>
      <c r="T1337" s="106"/>
      <c r="U1337" s="106"/>
      <c r="V1337" s="106"/>
      <c r="W1337" s="106"/>
      <c r="X1337" s="106"/>
      <c r="Y1337" s="106"/>
      <c r="AZ1337" s="124"/>
      <c r="BA1337" s="124"/>
      <c r="BE1337" s="79" t="s">
        <v>1610</v>
      </c>
      <c r="BF1337" s="82" t="s">
        <v>386</v>
      </c>
    </row>
    <row r="1338" spans="8:58">
      <c r="H1338" s="106"/>
      <c r="I1338" s="106"/>
      <c r="J1338" s="106"/>
      <c r="K1338" s="106"/>
      <c r="L1338" s="106"/>
      <c r="M1338" s="106"/>
      <c r="N1338" s="106"/>
      <c r="O1338" s="106"/>
      <c r="P1338" s="106"/>
      <c r="Q1338" s="106"/>
      <c r="R1338" s="106"/>
      <c r="S1338" s="106"/>
      <c r="T1338" s="106"/>
      <c r="U1338" s="106"/>
      <c r="V1338" s="106"/>
      <c r="W1338" s="106"/>
      <c r="X1338" s="106"/>
      <c r="Y1338" s="106"/>
      <c r="AZ1338" s="124"/>
      <c r="BA1338" s="124"/>
      <c r="BE1338" s="79" t="s">
        <v>1992</v>
      </c>
      <c r="BF1338" s="82" t="s">
        <v>386</v>
      </c>
    </row>
    <row r="1339" spans="8:58">
      <c r="H1339" s="106"/>
      <c r="I1339" s="106"/>
      <c r="J1339" s="106"/>
      <c r="K1339" s="106"/>
      <c r="L1339" s="106"/>
      <c r="M1339" s="106"/>
      <c r="N1339" s="106"/>
      <c r="O1339" s="106"/>
      <c r="P1339" s="106"/>
      <c r="Q1339" s="106"/>
      <c r="R1339" s="106"/>
      <c r="S1339" s="106"/>
      <c r="T1339" s="106"/>
      <c r="U1339" s="106"/>
      <c r="V1339" s="106"/>
      <c r="W1339" s="106"/>
      <c r="X1339" s="106"/>
      <c r="Y1339" s="106"/>
      <c r="AZ1339" s="124"/>
      <c r="BA1339" s="124"/>
      <c r="BE1339" s="79" t="s">
        <v>1612</v>
      </c>
      <c r="BF1339" s="82" t="s">
        <v>386</v>
      </c>
    </row>
    <row r="1340" spans="8:58">
      <c r="H1340" s="106"/>
      <c r="I1340" s="106"/>
      <c r="J1340" s="106"/>
      <c r="K1340" s="106"/>
      <c r="L1340" s="106"/>
      <c r="M1340" s="106"/>
      <c r="N1340" s="106"/>
      <c r="O1340" s="106"/>
      <c r="P1340" s="106"/>
      <c r="Q1340" s="106"/>
      <c r="R1340" s="106"/>
      <c r="S1340" s="106"/>
      <c r="T1340" s="106"/>
      <c r="U1340" s="106"/>
      <c r="V1340" s="106"/>
      <c r="W1340" s="106"/>
      <c r="X1340" s="106"/>
      <c r="Y1340" s="106"/>
      <c r="AZ1340" s="124"/>
      <c r="BA1340" s="124"/>
      <c r="BE1340" s="79" t="s">
        <v>1400</v>
      </c>
      <c r="BF1340" s="82" t="s">
        <v>386</v>
      </c>
    </row>
    <row r="1341" spans="8:58">
      <c r="H1341" s="106"/>
      <c r="I1341" s="106"/>
      <c r="J1341" s="106"/>
      <c r="K1341" s="106"/>
      <c r="L1341" s="106"/>
      <c r="M1341" s="106"/>
      <c r="N1341" s="106"/>
      <c r="O1341" s="106"/>
      <c r="P1341" s="106"/>
      <c r="Q1341" s="106"/>
      <c r="R1341" s="106"/>
      <c r="S1341" s="106"/>
      <c r="T1341" s="106"/>
      <c r="U1341" s="106"/>
      <c r="V1341" s="106"/>
      <c r="W1341" s="106"/>
      <c r="X1341" s="106"/>
      <c r="Y1341" s="106"/>
      <c r="AZ1341" s="124"/>
      <c r="BA1341" s="124"/>
      <c r="BE1341" s="79" t="s">
        <v>1404</v>
      </c>
      <c r="BF1341" s="82" t="s">
        <v>386</v>
      </c>
    </row>
    <row r="1342" spans="8:58">
      <c r="H1342" s="106"/>
      <c r="I1342" s="106"/>
      <c r="J1342" s="106"/>
      <c r="K1342" s="106"/>
      <c r="L1342" s="106"/>
      <c r="M1342" s="106"/>
      <c r="N1342" s="106"/>
      <c r="O1342" s="106"/>
      <c r="P1342" s="106"/>
      <c r="Q1342" s="106"/>
      <c r="R1342" s="106"/>
      <c r="S1342" s="106"/>
      <c r="T1342" s="106"/>
      <c r="U1342" s="106"/>
      <c r="V1342" s="106"/>
      <c r="W1342" s="106"/>
      <c r="X1342" s="106"/>
      <c r="Y1342" s="106"/>
      <c r="AZ1342" s="124"/>
      <c r="BA1342" s="124"/>
      <c r="BE1342" s="79" t="s">
        <v>1993</v>
      </c>
      <c r="BF1342" s="82" t="s">
        <v>386</v>
      </c>
    </row>
    <row r="1343" spans="8:58">
      <c r="H1343" s="106"/>
      <c r="I1343" s="106"/>
      <c r="J1343" s="106"/>
      <c r="K1343" s="106"/>
      <c r="L1343" s="106"/>
      <c r="M1343" s="106"/>
      <c r="N1343" s="106"/>
      <c r="O1343" s="106"/>
      <c r="P1343" s="106"/>
      <c r="Q1343" s="106"/>
      <c r="R1343" s="106"/>
      <c r="S1343" s="106"/>
      <c r="T1343" s="106"/>
      <c r="U1343" s="106"/>
      <c r="V1343" s="106"/>
      <c r="W1343" s="106"/>
      <c r="X1343" s="106"/>
      <c r="Y1343" s="106"/>
      <c r="AZ1343" s="124"/>
      <c r="BA1343" s="124"/>
      <c r="BE1343" s="79" t="s">
        <v>1994</v>
      </c>
      <c r="BF1343" s="82" t="s">
        <v>386</v>
      </c>
    </row>
    <row r="1344" spans="8:58">
      <c r="H1344" s="106"/>
      <c r="I1344" s="106"/>
      <c r="J1344" s="106"/>
      <c r="K1344" s="106"/>
      <c r="L1344" s="106"/>
      <c r="M1344" s="106"/>
      <c r="N1344" s="106"/>
      <c r="O1344" s="106"/>
      <c r="P1344" s="106"/>
      <c r="Q1344" s="106"/>
      <c r="R1344" s="106"/>
      <c r="S1344" s="106"/>
      <c r="T1344" s="106"/>
      <c r="U1344" s="106"/>
      <c r="V1344" s="106"/>
      <c r="W1344" s="106"/>
      <c r="X1344" s="106"/>
      <c r="Y1344" s="106"/>
      <c r="AZ1344" s="124"/>
      <c r="BA1344" s="124"/>
      <c r="BE1344" s="79" t="s">
        <v>1995</v>
      </c>
      <c r="BF1344" s="82" t="s">
        <v>386</v>
      </c>
    </row>
    <row r="1345" spans="8:58">
      <c r="H1345" s="106"/>
      <c r="I1345" s="106"/>
      <c r="J1345" s="106"/>
      <c r="K1345" s="106"/>
      <c r="L1345" s="106"/>
      <c r="M1345" s="106"/>
      <c r="N1345" s="106"/>
      <c r="O1345" s="106"/>
      <c r="P1345" s="106"/>
      <c r="Q1345" s="106"/>
      <c r="R1345" s="106"/>
      <c r="S1345" s="106"/>
      <c r="T1345" s="106"/>
      <c r="U1345" s="106"/>
      <c r="V1345" s="106"/>
      <c r="W1345" s="106"/>
      <c r="X1345" s="106"/>
      <c r="Y1345" s="106"/>
      <c r="AZ1345" s="124"/>
      <c r="BA1345" s="124"/>
      <c r="BE1345" s="79" t="s">
        <v>1996</v>
      </c>
      <c r="BF1345" s="82" t="s">
        <v>386</v>
      </c>
    </row>
    <row r="1346" spans="8:58">
      <c r="H1346" s="106"/>
      <c r="I1346" s="106"/>
      <c r="J1346" s="106"/>
      <c r="K1346" s="106"/>
      <c r="L1346" s="106"/>
      <c r="M1346" s="106"/>
      <c r="N1346" s="106"/>
      <c r="O1346" s="106"/>
      <c r="P1346" s="106"/>
      <c r="Q1346" s="106"/>
      <c r="R1346" s="106"/>
      <c r="S1346" s="106"/>
      <c r="T1346" s="106"/>
      <c r="U1346" s="106"/>
      <c r="V1346" s="106"/>
      <c r="W1346" s="106"/>
      <c r="X1346" s="106"/>
      <c r="Y1346" s="106"/>
      <c r="AZ1346" s="124"/>
      <c r="BA1346" s="124"/>
      <c r="BE1346" s="79" t="s">
        <v>1997</v>
      </c>
      <c r="BF1346" s="82" t="s">
        <v>386</v>
      </c>
    </row>
    <row r="1347" spans="8:58">
      <c r="H1347" s="106"/>
      <c r="I1347" s="106"/>
      <c r="J1347" s="106"/>
      <c r="K1347" s="106"/>
      <c r="L1347" s="106"/>
      <c r="M1347" s="106"/>
      <c r="N1347" s="106"/>
      <c r="O1347" s="106"/>
      <c r="P1347" s="106"/>
      <c r="Q1347" s="106"/>
      <c r="R1347" s="106"/>
      <c r="S1347" s="106"/>
      <c r="T1347" s="106"/>
      <c r="U1347" s="106"/>
      <c r="V1347" s="106"/>
      <c r="W1347" s="106"/>
      <c r="X1347" s="106"/>
      <c r="Y1347" s="106"/>
      <c r="AZ1347" s="124"/>
      <c r="BA1347" s="124"/>
      <c r="BE1347" s="79" t="s">
        <v>1409</v>
      </c>
      <c r="BF1347" s="82" t="s">
        <v>386</v>
      </c>
    </row>
    <row r="1348" spans="8:58">
      <c r="H1348" s="106"/>
      <c r="I1348" s="106"/>
      <c r="J1348" s="106"/>
      <c r="K1348" s="106"/>
      <c r="L1348" s="106"/>
      <c r="M1348" s="106"/>
      <c r="N1348" s="106"/>
      <c r="O1348" s="106"/>
      <c r="P1348" s="106"/>
      <c r="Q1348" s="106"/>
      <c r="R1348" s="106"/>
      <c r="S1348" s="106"/>
      <c r="T1348" s="106"/>
      <c r="U1348" s="106"/>
      <c r="V1348" s="106"/>
      <c r="W1348" s="106"/>
      <c r="X1348" s="106"/>
      <c r="Y1348" s="106"/>
      <c r="AZ1348" s="124"/>
      <c r="BA1348" s="124"/>
      <c r="BE1348" s="79" t="s">
        <v>1614</v>
      </c>
      <c r="BF1348" s="82" t="s">
        <v>386</v>
      </c>
    </row>
    <row r="1349" spans="8:58">
      <c r="H1349" s="106"/>
      <c r="I1349" s="106"/>
      <c r="J1349" s="106"/>
      <c r="K1349" s="106"/>
      <c r="L1349" s="106"/>
      <c r="M1349" s="106"/>
      <c r="N1349" s="106"/>
      <c r="O1349" s="106"/>
      <c r="P1349" s="106"/>
      <c r="Q1349" s="106"/>
      <c r="R1349" s="106"/>
      <c r="S1349" s="106"/>
      <c r="T1349" s="106"/>
      <c r="U1349" s="106"/>
      <c r="V1349" s="106"/>
      <c r="W1349" s="106"/>
      <c r="X1349" s="106"/>
      <c r="Y1349" s="106"/>
      <c r="AZ1349" s="124"/>
      <c r="BA1349" s="124"/>
      <c r="BE1349" s="79" t="s">
        <v>1617</v>
      </c>
      <c r="BF1349" s="82" t="s">
        <v>386</v>
      </c>
    </row>
    <row r="1350" spans="8:58">
      <c r="H1350" s="106"/>
      <c r="I1350" s="106"/>
      <c r="J1350" s="106"/>
      <c r="K1350" s="106"/>
      <c r="L1350" s="106"/>
      <c r="M1350" s="106"/>
      <c r="N1350" s="106"/>
      <c r="O1350" s="106"/>
      <c r="P1350" s="106"/>
      <c r="Q1350" s="106"/>
      <c r="R1350" s="106"/>
      <c r="S1350" s="106"/>
      <c r="T1350" s="106"/>
      <c r="U1350" s="106"/>
      <c r="V1350" s="106"/>
      <c r="W1350" s="106"/>
      <c r="X1350" s="106"/>
      <c r="Y1350" s="106"/>
      <c r="AZ1350" s="124"/>
      <c r="BA1350" s="124"/>
      <c r="BE1350" s="79" t="s">
        <v>1619</v>
      </c>
      <c r="BF1350" s="82" t="s">
        <v>386</v>
      </c>
    </row>
    <row r="1351" spans="8:58">
      <c r="H1351" s="106"/>
      <c r="I1351" s="106"/>
      <c r="J1351" s="106"/>
      <c r="K1351" s="106"/>
      <c r="L1351" s="106"/>
      <c r="M1351" s="106"/>
      <c r="N1351" s="106"/>
      <c r="O1351" s="106"/>
      <c r="P1351" s="106"/>
      <c r="Q1351" s="106"/>
      <c r="R1351" s="106"/>
      <c r="S1351" s="106"/>
      <c r="T1351" s="106"/>
      <c r="U1351" s="106"/>
      <c r="V1351" s="106"/>
      <c r="W1351" s="106"/>
      <c r="X1351" s="106"/>
      <c r="Y1351" s="106"/>
      <c r="AZ1351" s="124"/>
      <c r="BA1351" s="124"/>
      <c r="BE1351" s="79" t="s">
        <v>1224</v>
      </c>
      <c r="BF1351" s="82" t="s">
        <v>700</v>
      </c>
    </row>
    <row r="1352" spans="8:58">
      <c r="H1352" s="106"/>
      <c r="I1352" s="106"/>
      <c r="J1352" s="106"/>
      <c r="K1352" s="106"/>
      <c r="L1352" s="106"/>
      <c r="M1352" s="106"/>
      <c r="N1352" s="106"/>
      <c r="O1352" s="106"/>
      <c r="P1352" s="106"/>
      <c r="Q1352" s="106"/>
      <c r="R1352" s="106"/>
      <c r="S1352" s="106"/>
      <c r="T1352" s="106"/>
      <c r="U1352" s="106"/>
      <c r="V1352" s="106"/>
      <c r="W1352" s="106"/>
      <c r="X1352" s="106"/>
      <c r="Y1352" s="106"/>
      <c r="AZ1352" s="124"/>
      <c r="BA1352" s="124"/>
      <c r="BE1352" s="79" t="s">
        <v>1621</v>
      </c>
      <c r="BF1352" s="82" t="s">
        <v>386</v>
      </c>
    </row>
    <row r="1353" spans="8:58">
      <c r="H1353" s="106"/>
      <c r="I1353" s="106"/>
      <c r="J1353" s="106"/>
      <c r="K1353" s="106"/>
      <c r="L1353" s="106"/>
      <c r="M1353" s="106"/>
      <c r="N1353" s="106"/>
      <c r="O1353" s="106"/>
      <c r="P1353" s="106"/>
      <c r="Q1353" s="106"/>
      <c r="R1353" s="106"/>
      <c r="S1353" s="106"/>
      <c r="T1353" s="106"/>
      <c r="U1353" s="106"/>
      <c r="V1353" s="106"/>
      <c r="W1353" s="106"/>
      <c r="X1353" s="106"/>
      <c r="Y1353" s="106"/>
      <c r="AZ1353" s="124"/>
      <c r="BA1353" s="124"/>
      <c r="BE1353" s="79" t="s">
        <v>1195</v>
      </c>
      <c r="BF1353" s="82" t="s">
        <v>274</v>
      </c>
    </row>
    <row r="1354" spans="8:58">
      <c r="H1354" s="106"/>
      <c r="I1354" s="106"/>
      <c r="J1354" s="106"/>
      <c r="K1354" s="106"/>
      <c r="L1354" s="106"/>
      <c r="M1354" s="106"/>
      <c r="N1354" s="106"/>
      <c r="O1354" s="106"/>
      <c r="P1354" s="106"/>
      <c r="Q1354" s="106"/>
      <c r="R1354" s="106"/>
      <c r="S1354" s="106"/>
      <c r="T1354" s="106"/>
      <c r="U1354" s="106"/>
      <c r="V1354" s="106"/>
      <c r="W1354" s="106"/>
      <c r="X1354" s="106"/>
      <c r="Y1354" s="106"/>
      <c r="AZ1354" s="124"/>
      <c r="BA1354" s="124"/>
      <c r="BE1354" s="79" t="s">
        <v>1998</v>
      </c>
      <c r="BF1354" s="82" t="s">
        <v>386</v>
      </c>
    </row>
    <row r="1355" spans="8:58">
      <c r="H1355" s="106"/>
      <c r="I1355" s="106"/>
      <c r="J1355" s="106"/>
      <c r="K1355" s="106"/>
      <c r="L1355" s="106"/>
      <c r="M1355" s="106"/>
      <c r="N1355" s="106"/>
      <c r="O1355" s="106"/>
      <c r="P1355" s="106"/>
      <c r="Q1355" s="106"/>
      <c r="R1355" s="106"/>
      <c r="S1355" s="106"/>
      <c r="T1355" s="106"/>
      <c r="U1355" s="106"/>
      <c r="V1355" s="106"/>
      <c r="W1355" s="106"/>
      <c r="X1355" s="106"/>
      <c r="Y1355" s="106"/>
      <c r="AZ1355" s="124"/>
      <c r="BA1355" s="124"/>
      <c r="BE1355" s="79" t="s">
        <v>1999</v>
      </c>
      <c r="BF1355" s="82" t="s">
        <v>386</v>
      </c>
    </row>
    <row r="1356" spans="8:58">
      <c r="H1356" s="106"/>
      <c r="I1356" s="106"/>
      <c r="J1356" s="106"/>
      <c r="K1356" s="106"/>
      <c r="L1356" s="106"/>
      <c r="M1356" s="106"/>
      <c r="N1356" s="106"/>
      <c r="O1356" s="106"/>
      <c r="P1356" s="106"/>
      <c r="Q1356" s="106"/>
      <c r="R1356" s="106"/>
      <c r="S1356" s="106"/>
      <c r="T1356" s="106"/>
      <c r="U1356" s="106"/>
      <c r="V1356" s="106"/>
      <c r="W1356" s="106"/>
      <c r="X1356" s="106"/>
      <c r="Y1356" s="106"/>
      <c r="AZ1356" s="124"/>
      <c r="BA1356" s="124"/>
      <c r="BE1356" s="79" t="s">
        <v>1623</v>
      </c>
      <c r="BF1356" s="82" t="s">
        <v>386</v>
      </c>
    </row>
    <row r="1357" spans="8:58">
      <c r="H1357" s="106"/>
      <c r="I1357" s="106"/>
      <c r="J1357" s="106"/>
      <c r="K1357" s="106"/>
      <c r="L1357" s="106"/>
      <c r="M1357" s="106"/>
      <c r="N1357" s="106"/>
      <c r="O1357" s="106"/>
      <c r="P1357" s="106"/>
      <c r="Q1357" s="106"/>
      <c r="R1357" s="106"/>
      <c r="S1357" s="106"/>
      <c r="T1357" s="106"/>
      <c r="U1357" s="106"/>
      <c r="V1357" s="106"/>
      <c r="W1357" s="106"/>
      <c r="X1357" s="106"/>
      <c r="Y1357" s="106"/>
      <c r="AZ1357" s="124"/>
      <c r="BA1357" s="124"/>
      <c r="BE1357" s="79" t="s">
        <v>1556</v>
      </c>
      <c r="BF1357" s="82" t="s">
        <v>700</v>
      </c>
    </row>
    <row r="1358" spans="8:58">
      <c r="H1358" s="106"/>
      <c r="I1358" s="106"/>
      <c r="J1358" s="106"/>
      <c r="K1358" s="106"/>
      <c r="L1358" s="106"/>
      <c r="M1358" s="106"/>
      <c r="N1358" s="106"/>
      <c r="O1358" s="106"/>
      <c r="P1358" s="106"/>
      <c r="Q1358" s="106"/>
      <c r="R1358" s="106"/>
      <c r="S1358" s="106"/>
      <c r="T1358" s="106"/>
      <c r="U1358" s="106"/>
      <c r="V1358" s="106"/>
      <c r="W1358" s="106"/>
      <c r="X1358" s="106"/>
      <c r="Y1358" s="106"/>
      <c r="AZ1358" s="124"/>
      <c r="BA1358" s="124"/>
      <c r="BE1358" s="79" t="s">
        <v>2000</v>
      </c>
      <c r="BF1358" s="82" t="s">
        <v>386</v>
      </c>
    </row>
    <row r="1359" spans="8:58">
      <c r="H1359" s="106"/>
      <c r="I1359" s="106"/>
      <c r="J1359" s="106"/>
      <c r="K1359" s="106"/>
      <c r="L1359" s="106"/>
      <c r="M1359" s="106"/>
      <c r="N1359" s="106"/>
      <c r="O1359" s="106"/>
      <c r="P1359" s="106"/>
      <c r="Q1359" s="106"/>
      <c r="R1359" s="106"/>
      <c r="S1359" s="106"/>
      <c r="T1359" s="106"/>
      <c r="U1359" s="106"/>
      <c r="V1359" s="106"/>
      <c r="W1359" s="106"/>
      <c r="X1359" s="106"/>
      <c r="Y1359" s="106"/>
      <c r="AZ1359" s="124"/>
      <c r="BA1359" s="124"/>
      <c r="BE1359" s="79" t="s">
        <v>1625</v>
      </c>
      <c r="BF1359" s="82" t="s">
        <v>386</v>
      </c>
    </row>
    <row r="1360" spans="8:58">
      <c r="H1360" s="106"/>
      <c r="I1360" s="106"/>
      <c r="J1360" s="106"/>
      <c r="K1360" s="106"/>
      <c r="L1360" s="106"/>
      <c r="M1360" s="106"/>
      <c r="N1360" s="106"/>
      <c r="O1360" s="106"/>
      <c r="P1360" s="106"/>
      <c r="Q1360" s="106"/>
      <c r="R1360" s="106"/>
      <c r="S1360" s="106"/>
      <c r="T1360" s="106"/>
      <c r="U1360" s="106"/>
      <c r="V1360" s="106"/>
      <c r="W1360" s="106"/>
      <c r="X1360" s="106"/>
      <c r="Y1360" s="106"/>
      <c r="AZ1360" s="124"/>
      <c r="BA1360" s="124"/>
      <c r="BE1360" s="79" t="s">
        <v>1627</v>
      </c>
      <c r="BF1360" s="82" t="s">
        <v>386</v>
      </c>
    </row>
    <row r="1361" spans="8:58">
      <c r="H1361" s="106"/>
      <c r="I1361" s="106"/>
      <c r="J1361" s="106"/>
      <c r="K1361" s="106"/>
      <c r="L1361" s="106"/>
      <c r="M1361" s="106"/>
      <c r="N1361" s="106"/>
      <c r="O1361" s="106"/>
      <c r="P1361" s="106"/>
      <c r="Q1361" s="106"/>
      <c r="R1361" s="106"/>
      <c r="S1361" s="106"/>
      <c r="T1361" s="106"/>
      <c r="U1361" s="106"/>
      <c r="V1361" s="106"/>
      <c r="W1361" s="106"/>
      <c r="X1361" s="106"/>
      <c r="Y1361" s="106"/>
      <c r="AZ1361" s="124"/>
      <c r="BA1361" s="124"/>
      <c r="BE1361" s="79" t="s">
        <v>1629</v>
      </c>
      <c r="BF1361" s="82" t="s">
        <v>386</v>
      </c>
    </row>
    <row r="1362" spans="8:58">
      <c r="H1362" s="106"/>
      <c r="I1362" s="106"/>
      <c r="J1362" s="106"/>
      <c r="K1362" s="106"/>
      <c r="L1362" s="106"/>
      <c r="M1362" s="106"/>
      <c r="N1362" s="106"/>
      <c r="O1362" s="106"/>
      <c r="P1362" s="106"/>
      <c r="Q1362" s="106"/>
      <c r="R1362" s="106"/>
      <c r="S1362" s="106"/>
      <c r="T1362" s="106"/>
      <c r="U1362" s="106"/>
      <c r="V1362" s="106"/>
      <c r="W1362" s="106"/>
      <c r="X1362" s="106"/>
      <c r="Y1362" s="106"/>
      <c r="AZ1362" s="124"/>
      <c r="BA1362" s="124"/>
      <c r="BE1362" s="79" t="s">
        <v>2001</v>
      </c>
      <c r="BF1362" s="82" t="s">
        <v>386</v>
      </c>
    </row>
    <row r="1363" spans="8:58">
      <c r="H1363" s="106"/>
      <c r="I1363" s="106"/>
      <c r="J1363" s="106"/>
      <c r="K1363" s="106"/>
      <c r="L1363" s="106"/>
      <c r="M1363" s="106"/>
      <c r="N1363" s="106"/>
      <c r="O1363" s="106"/>
      <c r="P1363" s="106"/>
      <c r="Q1363" s="106"/>
      <c r="R1363" s="106"/>
      <c r="S1363" s="106"/>
      <c r="T1363" s="106"/>
      <c r="U1363" s="106"/>
      <c r="V1363" s="106"/>
      <c r="W1363" s="106"/>
      <c r="X1363" s="106"/>
      <c r="Y1363" s="106"/>
      <c r="AZ1363" s="124"/>
      <c r="BA1363" s="124"/>
      <c r="BE1363" s="79" t="s">
        <v>1631</v>
      </c>
      <c r="BF1363" s="82" t="s">
        <v>386</v>
      </c>
    </row>
    <row r="1364" spans="8:58">
      <c r="H1364" s="106"/>
      <c r="I1364" s="106"/>
      <c r="J1364" s="106"/>
      <c r="K1364" s="106"/>
      <c r="L1364" s="106"/>
      <c r="M1364" s="106"/>
      <c r="N1364" s="106"/>
      <c r="O1364" s="106"/>
      <c r="P1364" s="106"/>
      <c r="Q1364" s="106"/>
      <c r="R1364" s="106"/>
      <c r="S1364" s="106"/>
      <c r="T1364" s="106"/>
      <c r="U1364" s="106"/>
      <c r="V1364" s="106"/>
      <c r="W1364" s="106"/>
      <c r="X1364" s="106"/>
      <c r="Y1364" s="106"/>
      <c r="AZ1364" s="124"/>
      <c r="BA1364" s="124"/>
      <c r="BE1364" s="79" t="s">
        <v>664</v>
      </c>
      <c r="BF1364" s="82" t="s">
        <v>386</v>
      </c>
    </row>
    <row r="1365" spans="8:58">
      <c r="H1365" s="106"/>
      <c r="I1365" s="106"/>
      <c r="J1365" s="106"/>
      <c r="K1365" s="106"/>
      <c r="L1365" s="106"/>
      <c r="M1365" s="106"/>
      <c r="N1365" s="106"/>
      <c r="O1365" s="106"/>
      <c r="P1365" s="106"/>
      <c r="Q1365" s="106"/>
      <c r="R1365" s="106"/>
      <c r="S1365" s="106"/>
      <c r="T1365" s="106"/>
      <c r="U1365" s="106"/>
      <c r="V1365" s="106"/>
      <c r="W1365" s="106"/>
      <c r="X1365" s="106"/>
      <c r="Y1365" s="106"/>
      <c r="AZ1365" s="124"/>
      <c r="BA1365" s="124"/>
      <c r="BE1365" s="79" t="s">
        <v>2002</v>
      </c>
      <c r="BF1365" s="82" t="s">
        <v>386</v>
      </c>
    </row>
    <row r="1366" spans="8:58">
      <c r="H1366" s="106"/>
      <c r="I1366" s="106"/>
      <c r="J1366" s="106"/>
      <c r="K1366" s="106"/>
      <c r="L1366" s="106"/>
      <c r="M1366" s="106"/>
      <c r="N1366" s="106"/>
      <c r="O1366" s="106"/>
      <c r="P1366" s="106"/>
      <c r="Q1366" s="106"/>
      <c r="R1366" s="106"/>
      <c r="S1366" s="106"/>
      <c r="T1366" s="106"/>
      <c r="U1366" s="106"/>
      <c r="V1366" s="106"/>
      <c r="W1366" s="106"/>
      <c r="X1366" s="106"/>
      <c r="Y1366" s="106"/>
      <c r="AZ1366" s="124"/>
      <c r="BA1366" s="124"/>
      <c r="BE1366" s="79" t="s">
        <v>1633</v>
      </c>
      <c r="BF1366" s="82" t="s">
        <v>386</v>
      </c>
    </row>
    <row r="1367" spans="8:58">
      <c r="H1367" s="106"/>
      <c r="I1367" s="106"/>
      <c r="J1367" s="106"/>
      <c r="K1367" s="106"/>
      <c r="L1367" s="106"/>
      <c r="M1367" s="106"/>
      <c r="N1367" s="106"/>
      <c r="O1367" s="106"/>
      <c r="P1367" s="106"/>
      <c r="Q1367" s="106"/>
      <c r="R1367" s="106"/>
      <c r="S1367" s="106"/>
      <c r="T1367" s="106"/>
      <c r="U1367" s="106"/>
      <c r="V1367" s="106"/>
      <c r="W1367" s="106"/>
      <c r="X1367" s="106"/>
      <c r="Y1367" s="106"/>
      <c r="AZ1367" s="124"/>
      <c r="BA1367" s="124"/>
      <c r="BE1367" s="79" t="s">
        <v>2003</v>
      </c>
      <c r="BF1367" s="82" t="s">
        <v>386</v>
      </c>
    </row>
    <row r="1368" spans="8:58">
      <c r="H1368" s="106"/>
      <c r="I1368" s="106"/>
      <c r="J1368" s="106"/>
      <c r="K1368" s="106"/>
      <c r="L1368" s="106"/>
      <c r="M1368" s="106"/>
      <c r="N1368" s="106"/>
      <c r="O1368" s="106"/>
      <c r="P1368" s="106"/>
      <c r="Q1368" s="106"/>
      <c r="R1368" s="106"/>
      <c r="S1368" s="106"/>
      <c r="T1368" s="106"/>
      <c r="U1368" s="106"/>
      <c r="V1368" s="106"/>
      <c r="W1368" s="106"/>
      <c r="X1368" s="106"/>
      <c r="Y1368" s="106"/>
      <c r="AZ1368" s="124"/>
      <c r="BA1368" s="124"/>
      <c r="BE1368" s="79" t="s">
        <v>2004</v>
      </c>
      <c r="BF1368" s="82" t="s">
        <v>386</v>
      </c>
    </row>
    <row r="1369" spans="8:58">
      <c r="H1369" s="106"/>
      <c r="I1369" s="106"/>
      <c r="J1369" s="106"/>
      <c r="K1369" s="106"/>
      <c r="L1369" s="106"/>
      <c r="M1369" s="106"/>
      <c r="N1369" s="106"/>
      <c r="O1369" s="106"/>
      <c r="P1369" s="106"/>
      <c r="Q1369" s="106"/>
      <c r="R1369" s="106"/>
      <c r="S1369" s="106"/>
      <c r="T1369" s="106"/>
      <c r="U1369" s="106"/>
      <c r="V1369" s="106"/>
      <c r="W1369" s="106"/>
      <c r="X1369" s="106"/>
      <c r="Y1369" s="106"/>
      <c r="AZ1369" s="124"/>
      <c r="BA1369" s="124"/>
      <c r="BE1369" s="79" t="s">
        <v>1413</v>
      </c>
      <c r="BF1369" s="82" t="s">
        <v>386</v>
      </c>
    </row>
    <row r="1370" spans="8:58">
      <c r="H1370" s="106"/>
      <c r="I1370" s="106"/>
      <c r="J1370" s="106"/>
      <c r="K1370" s="106"/>
      <c r="L1370" s="106"/>
      <c r="M1370" s="106"/>
      <c r="N1370" s="106"/>
      <c r="O1370" s="106"/>
      <c r="P1370" s="106"/>
      <c r="Q1370" s="106"/>
      <c r="R1370" s="106"/>
      <c r="S1370" s="106"/>
      <c r="T1370" s="106"/>
      <c r="U1370" s="106"/>
      <c r="V1370" s="106"/>
      <c r="W1370" s="106"/>
      <c r="X1370" s="106"/>
      <c r="Y1370" s="106"/>
      <c r="AZ1370" s="124"/>
      <c r="BA1370" s="124"/>
      <c r="BE1370" s="79" t="s">
        <v>1559</v>
      </c>
      <c r="BF1370" s="82" t="s">
        <v>700</v>
      </c>
    </row>
    <row r="1371" spans="8:58">
      <c r="H1371" s="106"/>
      <c r="I1371" s="106"/>
      <c r="J1371" s="106"/>
      <c r="K1371" s="106"/>
      <c r="L1371" s="106"/>
      <c r="M1371" s="106"/>
      <c r="N1371" s="106"/>
      <c r="O1371" s="106"/>
      <c r="P1371" s="106"/>
      <c r="Q1371" s="106"/>
      <c r="R1371" s="106"/>
      <c r="S1371" s="106"/>
      <c r="T1371" s="106"/>
      <c r="U1371" s="106"/>
      <c r="V1371" s="106"/>
      <c r="W1371" s="106"/>
      <c r="X1371" s="106"/>
      <c r="Y1371" s="106"/>
      <c r="AZ1371" s="124"/>
      <c r="BA1371" s="124"/>
      <c r="BE1371" s="79" t="s">
        <v>2005</v>
      </c>
      <c r="BF1371" s="82" t="s">
        <v>386</v>
      </c>
    </row>
    <row r="1372" spans="8:58">
      <c r="H1372" s="106"/>
      <c r="I1372" s="106"/>
      <c r="J1372" s="106"/>
      <c r="K1372" s="106"/>
      <c r="L1372" s="106"/>
      <c r="M1372" s="106"/>
      <c r="N1372" s="106"/>
      <c r="O1372" s="106"/>
      <c r="P1372" s="106"/>
      <c r="Q1372" s="106"/>
      <c r="R1372" s="106"/>
      <c r="S1372" s="106"/>
      <c r="T1372" s="106"/>
      <c r="U1372" s="106"/>
      <c r="V1372" s="106"/>
      <c r="W1372" s="106"/>
      <c r="X1372" s="106"/>
      <c r="Y1372" s="106"/>
      <c r="AZ1372" s="124"/>
      <c r="BA1372" s="124"/>
      <c r="BE1372" s="79" t="s">
        <v>2006</v>
      </c>
      <c r="BF1372" s="82" t="s">
        <v>386</v>
      </c>
    </row>
    <row r="1373" spans="8:58">
      <c r="H1373" s="106"/>
      <c r="I1373" s="106"/>
      <c r="J1373" s="106"/>
      <c r="K1373" s="106"/>
      <c r="L1373" s="106"/>
      <c r="M1373" s="106"/>
      <c r="N1373" s="106"/>
      <c r="O1373" s="106"/>
      <c r="P1373" s="106"/>
      <c r="Q1373" s="106"/>
      <c r="R1373" s="106"/>
      <c r="S1373" s="106"/>
      <c r="T1373" s="106"/>
      <c r="U1373" s="106"/>
      <c r="V1373" s="106"/>
      <c r="W1373" s="106"/>
      <c r="X1373" s="106"/>
      <c r="Y1373" s="106"/>
      <c r="AZ1373" s="124"/>
      <c r="BA1373" s="124"/>
      <c r="BE1373" s="79" t="s">
        <v>2007</v>
      </c>
      <c r="BF1373" s="82" t="s">
        <v>386</v>
      </c>
    </row>
    <row r="1374" spans="8:58">
      <c r="H1374" s="106"/>
      <c r="I1374" s="106"/>
      <c r="J1374" s="106"/>
      <c r="K1374" s="106"/>
      <c r="L1374" s="106"/>
      <c r="M1374" s="106"/>
      <c r="N1374" s="106"/>
      <c r="O1374" s="106"/>
      <c r="P1374" s="106"/>
      <c r="Q1374" s="106"/>
      <c r="R1374" s="106"/>
      <c r="S1374" s="106"/>
      <c r="T1374" s="106"/>
      <c r="U1374" s="106"/>
      <c r="V1374" s="106"/>
      <c r="W1374" s="106"/>
      <c r="X1374" s="106"/>
      <c r="Y1374" s="106"/>
      <c r="AZ1374" s="124"/>
      <c r="BA1374" s="124"/>
      <c r="BE1374" s="79" t="s">
        <v>1228</v>
      </c>
      <c r="BF1374" s="82" t="s">
        <v>700</v>
      </c>
    </row>
    <row r="1375" spans="8:58">
      <c r="H1375" s="106"/>
      <c r="I1375" s="106"/>
      <c r="J1375" s="106"/>
      <c r="K1375" s="106"/>
      <c r="L1375" s="106"/>
      <c r="M1375" s="106"/>
      <c r="N1375" s="106"/>
      <c r="O1375" s="106"/>
      <c r="P1375" s="106"/>
      <c r="Q1375" s="106"/>
      <c r="R1375" s="106"/>
      <c r="S1375" s="106"/>
      <c r="T1375" s="106"/>
      <c r="U1375" s="106"/>
      <c r="V1375" s="106"/>
      <c r="W1375" s="106"/>
      <c r="X1375" s="106"/>
      <c r="Y1375" s="106"/>
      <c r="AZ1375" s="124"/>
      <c r="BA1375" s="124"/>
      <c r="BE1375" s="79" t="s">
        <v>2008</v>
      </c>
      <c r="BF1375" s="82" t="s">
        <v>386</v>
      </c>
    </row>
    <row r="1376" spans="8:58">
      <c r="H1376" s="106"/>
      <c r="I1376" s="106"/>
      <c r="J1376" s="106"/>
      <c r="K1376" s="106"/>
      <c r="L1376" s="106"/>
      <c r="M1376" s="106"/>
      <c r="N1376" s="106"/>
      <c r="O1376" s="106"/>
      <c r="P1376" s="106"/>
      <c r="Q1376" s="106"/>
      <c r="R1376" s="106"/>
      <c r="S1376" s="106"/>
      <c r="T1376" s="106"/>
      <c r="U1376" s="106"/>
      <c r="V1376" s="106"/>
      <c r="W1376" s="106"/>
      <c r="X1376" s="106"/>
      <c r="Y1376" s="106"/>
      <c r="AZ1376" s="124"/>
      <c r="BA1376" s="124"/>
      <c r="BE1376" s="79" t="s">
        <v>1562</v>
      </c>
      <c r="BF1376" s="82" t="s">
        <v>700</v>
      </c>
    </row>
    <row r="1377" spans="8:58">
      <c r="H1377" s="106"/>
      <c r="I1377" s="106"/>
      <c r="J1377" s="106"/>
      <c r="K1377" s="106"/>
      <c r="L1377" s="106"/>
      <c r="M1377" s="106"/>
      <c r="N1377" s="106"/>
      <c r="O1377" s="106"/>
      <c r="P1377" s="106"/>
      <c r="Q1377" s="106"/>
      <c r="R1377" s="106"/>
      <c r="S1377" s="106"/>
      <c r="T1377" s="106"/>
      <c r="U1377" s="106"/>
      <c r="V1377" s="106"/>
      <c r="W1377" s="106"/>
      <c r="X1377" s="106"/>
      <c r="Y1377" s="106"/>
      <c r="AZ1377" s="124"/>
      <c r="BA1377" s="124"/>
      <c r="BE1377" s="79" t="s">
        <v>682</v>
      </c>
      <c r="BF1377" s="82" t="s">
        <v>700</v>
      </c>
    </row>
    <row r="1378" spans="8:58">
      <c r="H1378" s="106"/>
      <c r="I1378" s="106"/>
      <c r="J1378" s="106"/>
      <c r="K1378" s="106"/>
      <c r="L1378" s="106"/>
      <c r="M1378" s="106"/>
      <c r="N1378" s="106"/>
      <c r="O1378" s="106"/>
      <c r="P1378" s="106"/>
      <c r="Q1378" s="106"/>
      <c r="R1378" s="106"/>
      <c r="S1378" s="106"/>
      <c r="T1378" s="106"/>
      <c r="U1378" s="106"/>
      <c r="V1378" s="106"/>
      <c r="W1378" s="106"/>
      <c r="X1378" s="106"/>
      <c r="Y1378" s="106"/>
      <c r="AZ1378" s="124"/>
      <c r="BA1378" s="124"/>
      <c r="BE1378" s="79" t="s">
        <v>1565</v>
      </c>
      <c r="BF1378" s="82" t="s">
        <v>700</v>
      </c>
    </row>
    <row r="1379" spans="8:58">
      <c r="H1379" s="106"/>
      <c r="I1379" s="106"/>
      <c r="J1379" s="106"/>
      <c r="K1379" s="106"/>
      <c r="L1379" s="106"/>
      <c r="M1379" s="106"/>
      <c r="N1379" s="106"/>
      <c r="O1379" s="106"/>
      <c r="P1379" s="106"/>
      <c r="Q1379" s="106"/>
      <c r="R1379" s="106"/>
      <c r="S1379" s="106"/>
      <c r="T1379" s="106"/>
      <c r="U1379" s="106"/>
      <c r="V1379" s="106"/>
      <c r="W1379" s="106"/>
      <c r="X1379" s="106"/>
      <c r="Y1379" s="106"/>
      <c r="AZ1379" s="124"/>
      <c r="BA1379" s="124"/>
      <c r="BE1379" s="79" t="s">
        <v>2009</v>
      </c>
      <c r="BF1379" s="82" t="s">
        <v>386</v>
      </c>
    </row>
    <row r="1380" spans="8:58">
      <c r="H1380" s="106"/>
      <c r="I1380" s="106"/>
      <c r="J1380" s="106"/>
      <c r="K1380" s="106"/>
      <c r="L1380" s="106"/>
      <c r="M1380" s="106"/>
      <c r="N1380" s="106"/>
      <c r="O1380" s="106"/>
      <c r="P1380" s="106"/>
      <c r="Q1380" s="106"/>
      <c r="R1380" s="106"/>
      <c r="S1380" s="106"/>
      <c r="T1380" s="106"/>
      <c r="U1380" s="106"/>
      <c r="V1380" s="106"/>
      <c r="W1380" s="106"/>
      <c r="X1380" s="106"/>
      <c r="Y1380" s="106"/>
      <c r="AZ1380" s="124"/>
      <c r="BA1380" s="124"/>
      <c r="BE1380" s="79" t="s">
        <v>2010</v>
      </c>
      <c r="BF1380" s="82" t="s">
        <v>386</v>
      </c>
    </row>
    <row r="1381" spans="8:58">
      <c r="H1381" s="106"/>
      <c r="I1381" s="106"/>
      <c r="J1381" s="106"/>
      <c r="K1381" s="106"/>
      <c r="L1381" s="106"/>
      <c r="M1381" s="106"/>
      <c r="N1381" s="106"/>
      <c r="O1381" s="106"/>
      <c r="P1381" s="106"/>
      <c r="Q1381" s="106"/>
      <c r="R1381" s="106"/>
      <c r="S1381" s="106"/>
      <c r="T1381" s="106"/>
      <c r="U1381" s="106"/>
      <c r="V1381" s="106"/>
      <c r="W1381" s="106"/>
      <c r="X1381" s="106"/>
      <c r="Y1381" s="106"/>
      <c r="AZ1381" s="124"/>
      <c r="BA1381" s="124"/>
      <c r="BE1381" s="79" t="s">
        <v>1568</v>
      </c>
      <c r="BF1381" s="82" t="s">
        <v>700</v>
      </c>
    </row>
    <row r="1382" spans="8:58">
      <c r="H1382" s="106"/>
      <c r="I1382" s="106"/>
      <c r="J1382" s="106"/>
      <c r="K1382" s="106"/>
      <c r="L1382" s="106"/>
      <c r="M1382" s="106"/>
      <c r="N1382" s="106"/>
      <c r="O1382" s="106"/>
      <c r="P1382" s="106"/>
      <c r="Q1382" s="106"/>
      <c r="R1382" s="106"/>
      <c r="S1382" s="106"/>
      <c r="T1382" s="106"/>
      <c r="U1382" s="106"/>
      <c r="V1382" s="106"/>
      <c r="W1382" s="106"/>
      <c r="X1382" s="106"/>
      <c r="Y1382" s="106"/>
      <c r="AZ1382" s="124"/>
      <c r="BA1382" s="124"/>
      <c r="BE1382" s="79" t="s">
        <v>1417</v>
      </c>
      <c r="BF1382" s="82" t="s">
        <v>386</v>
      </c>
    </row>
    <row r="1383" spans="8:58">
      <c r="H1383" s="106"/>
      <c r="I1383" s="106"/>
      <c r="J1383" s="106"/>
      <c r="K1383" s="106"/>
      <c r="L1383" s="106"/>
      <c r="M1383" s="106"/>
      <c r="N1383" s="106"/>
      <c r="O1383" s="106"/>
      <c r="P1383" s="106"/>
      <c r="Q1383" s="106"/>
      <c r="R1383" s="106"/>
      <c r="S1383" s="106"/>
      <c r="T1383" s="106"/>
      <c r="U1383" s="106"/>
      <c r="V1383" s="106"/>
      <c r="W1383" s="106"/>
      <c r="X1383" s="106"/>
      <c r="Y1383" s="106"/>
      <c r="AZ1383" s="124"/>
      <c r="BA1383" s="124"/>
      <c r="BE1383" s="79" t="s">
        <v>1571</v>
      </c>
      <c r="BF1383" s="82" t="s">
        <v>700</v>
      </c>
    </row>
    <row r="1384" spans="8:58">
      <c r="H1384" s="106"/>
      <c r="I1384" s="106"/>
      <c r="J1384" s="106"/>
      <c r="K1384" s="106"/>
      <c r="L1384" s="106"/>
      <c r="M1384" s="106"/>
      <c r="N1384" s="106"/>
      <c r="O1384" s="106"/>
      <c r="P1384" s="106"/>
      <c r="Q1384" s="106"/>
      <c r="R1384" s="106"/>
      <c r="S1384" s="106"/>
      <c r="T1384" s="106"/>
      <c r="U1384" s="106"/>
      <c r="V1384" s="106"/>
      <c r="W1384" s="106"/>
      <c r="X1384" s="106"/>
      <c r="Y1384" s="106"/>
      <c r="AZ1384" s="124"/>
      <c r="BA1384" s="124"/>
      <c r="BE1384" s="79" t="s">
        <v>1421</v>
      </c>
      <c r="BF1384" s="82" t="s">
        <v>386</v>
      </c>
    </row>
    <row r="1385" spans="8:58">
      <c r="H1385" s="106"/>
      <c r="I1385" s="106"/>
      <c r="J1385" s="106"/>
      <c r="K1385" s="106"/>
      <c r="L1385" s="106"/>
      <c r="M1385" s="106"/>
      <c r="N1385" s="106"/>
      <c r="O1385" s="106"/>
      <c r="P1385" s="106"/>
      <c r="Q1385" s="106"/>
      <c r="R1385" s="106"/>
      <c r="S1385" s="106"/>
      <c r="T1385" s="106"/>
      <c r="U1385" s="106"/>
      <c r="V1385" s="106"/>
      <c r="W1385" s="106"/>
      <c r="X1385" s="106"/>
      <c r="Y1385" s="106"/>
      <c r="AZ1385" s="124"/>
      <c r="BA1385" s="124"/>
      <c r="BE1385" s="79" t="s">
        <v>747</v>
      </c>
      <c r="BF1385" s="82" t="s">
        <v>386</v>
      </c>
    </row>
    <row r="1386" spans="8:58">
      <c r="H1386" s="106"/>
      <c r="I1386" s="106"/>
      <c r="J1386" s="106"/>
      <c r="K1386" s="106"/>
      <c r="L1386" s="106"/>
      <c r="M1386" s="106"/>
      <c r="N1386" s="106"/>
      <c r="O1386" s="106"/>
      <c r="P1386" s="106"/>
      <c r="Q1386" s="106"/>
      <c r="R1386" s="106"/>
      <c r="S1386" s="106"/>
      <c r="T1386" s="106"/>
      <c r="U1386" s="106"/>
      <c r="V1386" s="106"/>
      <c r="W1386" s="106"/>
      <c r="X1386" s="106"/>
      <c r="Y1386" s="106"/>
      <c r="AZ1386" s="124"/>
      <c r="BA1386" s="124"/>
      <c r="BE1386" s="79" t="s">
        <v>877</v>
      </c>
      <c r="BF1386" s="82" t="s">
        <v>274</v>
      </c>
    </row>
    <row r="1387" spans="8:58">
      <c r="H1387" s="106"/>
      <c r="I1387" s="106"/>
      <c r="J1387" s="106"/>
      <c r="K1387" s="106"/>
      <c r="L1387" s="106"/>
      <c r="M1387" s="106"/>
      <c r="N1387" s="106"/>
      <c r="O1387" s="106"/>
      <c r="P1387" s="106"/>
      <c r="Q1387" s="106"/>
      <c r="R1387" s="106"/>
      <c r="S1387" s="106"/>
      <c r="T1387" s="106"/>
      <c r="U1387" s="106"/>
      <c r="V1387" s="106"/>
      <c r="W1387" s="106"/>
      <c r="X1387" s="106"/>
      <c r="Y1387" s="106"/>
      <c r="AZ1387" s="124"/>
      <c r="BA1387" s="124"/>
      <c r="BE1387" s="79" t="s">
        <v>2011</v>
      </c>
      <c r="BF1387" s="82" t="s">
        <v>386</v>
      </c>
    </row>
    <row r="1388" spans="8:58">
      <c r="H1388" s="106"/>
      <c r="I1388" s="106"/>
      <c r="J1388" s="106"/>
      <c r="K1388" s="106"/>
      <c r="L1388" s="106"/>
      <c r="M1388" s="106"/>
      <c r="N1388" s="106"/>
      <c r="O1388" s="106"/>
      <c r="P1388" s="106"/>
      <c r="Q1388" s="106"/>
      <c r="R1388" s="106"/>
      <c r="S1388" s="106"/>
      <c r="T1388" s="106"/>
      <c r="U1388" s="106"/>
      <c r="V1388" s="106"/>
      <c r="W1388" s="106"/>
      <c r="X1388" s="106"/>
      <c r="Y1388" s="106"/>
      <c r="AZ1388" s="124"/>
      <c r="BA1388" s="124"/>
      <c r="BE1388" s="79" t="s">
        <v>1574</v>
      </c>
      <c r="BF1388" s="82" t="s">
        <v>700</v>
      </c>
    </row>
    <row r="1389" spans="8:58">
      <c r="H1389" s="106"/>
      <c r="I1389" s="106"/>
      <c r="J1389" s="106"/>
      <c r="K1389" s="106"/>
      <c r="L1389" s="106"/>
      <c r="M1389" s="106"/>
      <c r="N1389" s="106"/>
      <c r="O1389" s="106"/>
      <c r="P1389" s="106"/>
      <c r="Q1389" s="106"/>
      <c r="R1389" s="106"/>
      <c r="S1389" s="106"/>
      <c r="T1389" s="106"/>
      <c r="U1389" s="106"/>
      <c r="V1389" s="106"/>
      <c r="W1389" s="106"/>
      <c r="X1389" s="106"/>
      <c r="Y1389" s="106"/>
      <c r="AZ1389" s="124"/>
      <c r="BA1389" s="124"/>
      <c r="BE1389" s="79" t="s">
        <v>1202</v>
      </c>
      <c r="BF1389" s="82" t="s">
        <v>951</v>
      </c>
    </row>
    <row r="1390" spans="8:58">
      <c r="H1390" s="106"/>
      <c r="I1390" s="106"/>
      <c r="J1390" s="106"/>
      <c r="K1390" s="106"/>
      <c r="L1390" s="106"/>
      <c r="M1390" s="106"/>
      <c r="N1390" s="106"/>
      <c r="O1390" s="106"/>
      <c r="P1390" s="106"/>
      <c r="Q1390" s="106"/>
      <c r="R1390" s="106"/>
      <c r="S1390" s="106"/>
      <c r="T1390" s="106"/>
      <c r="U1390" s="106"/>
      <c r="V1390" s="106"/>
      <c r="W1390" s="106"/>
      <c r="X1390" s="106"/>
      <c r="Y1390" s="106"/>
      <c r="AZ1390" s="124"/>
      <c r="BA1390" s="124"/>
      <c r="BE1390" s="79" t="s">
        <v>1578</v>
      </c>
      <c r="BF1390" s="82" t="s">
        <v>700</v>
      </c>
    </row>
    <row r="1391" spans="8:58">
      <c r="H1391" s="106"/>
      <c r="I1391" s="106"/>
      <c r="J1391" s="106"/>
      <c r="K1391" s="106"/>
      <c r="L1391" s="106"/>
      <c r="M1391" s="106"/>
      <c r="N1391" s="106"/>
      <c r="O1391" s="106"/>
      <c r="P1391" s="106"/>
      <c r="Q1391" s="106"/>
      <c r="R1391" s="106"/>
      <c r="S1391" s="106"/>
      <c r="T1391" s="106"/>
      <c r="U1391" s="106"/>
      <c r="V1391" s="106"/>
      <c r="W1391" s="106"/>
      <c r="X1391" s="106"/>
      <c r="Y1391" s="106"/>
      <c r="AZ1391" s="124"/>
      <c r="BA1391" s="124"/>
      <c r="BE1391" s="79" t="s">
        <v>1209</v>
      </c>
      <c r="BF1391" s="82" t="s">
        <v>951</v>
      </c>
    </row>
    <row r="1392" spans="8:58">
      <c r="H1392" s="106"/>
      <c r="I1392" s="106"/>
      <c r="J1392" s="106"/>
      <c r="K1392" s="106"/>
      <c r="L1392" s="106"/>
      <c r="M1392" s="106"/>
      <c r="N1392" s="106"/>
      <c r="O1392" s="106"/>
      <c r="P1392" s="106"/>
      <c r="Q1392" s="106"/>
      <c r="R1392" s="106"/>
      <c r="S1392" s="106"/>
      <c r="T1392" s="106"/>
      <c r="U1392" s="106"/>
      <c r="V1392" s="106"/>
      <c r="W1392" s="106"/>
      <c r="X1392" s="106"/>
      <c r="Y1392" s="106"/>
      <c r="AZ1392" s="124"/>
      <c r="BA1392" s="124"/>
      <c r="BE1392" s="79" t="s">
        <v>868</v>
      </c>
      <c r="BF1392" s="82" t="s">
        <v>386</v>
      </c>
    </row>
    <row r="1393" spans="8:58">
      <c r="H1393" s="106"/>
      <c r="I1393" s="106"/>
      <c r="J1393" s="106"/>
      <c r="K1393" s="106"/>
      <c r="L1393" s="106"/>
      <c r="M1393" s="106"/>
      <c r="N1393" s="106"/>
      <c r="O1393" s="106"/>
      <c r="P1393" s="106"/>
      <c r="Q1393" s="106"/>
      <c r="R1393" s="106"/>
      <c r="S1393" s="106"/>
      <c r="T1393" s="106"/>
      <c r="U1393" s="106"/>
      <c r="V1393" s="106"/>
      <c r="W1393" s="106"/>
      <c r="X1393" s="106"/>
      <c r="Y1393" s="106"/>
      <c r="AZ1393" s="124"/>
      <c r="BA1393" s="124"/>
      <c r="BE1393" s="79" t="s">
        <v>1581</v>
      </c>
      <c r="BF1393" s="82" t="s">
        <v>700</v>
      </c>
    </row>
    <row r="1394" spans="8:58">
      <c r="H1394" s="106"/>
      <c r="I1394" s="106"/>
      <c r="J1394" s="106"/>
      <c r="K1394" s="106"/>
      <c r="L1394" s="106"/>
      <c r="M1394" s="106"/>
      <c r="N1394" s="106"/>
      <c r="O1394" s="106"/>
      <c r="P1394" s="106"/>
      <c r="Q1394" s="106"/>
      <c r="R1394" s="106"/>
      <c r="S1394" s="106"/>
      <c r="T1394" s="106"/>
      <c r="U1394" s="106"/>
      <c r="V1394" s="106"/>
      <c r="W1394" s="106"/>
      <c r="X1394" s="106"/>
      <c r="Y1394" s="106"/>
      <c r="AZ1394" s="124"/>
      <c r="BA1394" s="124"/>
      <c r="BE1394" s="79" t="s">
        <v>1216</v>
      </c>
      <c r="BF1394" s="82" t="s">
        <v>951</v>
      </c>
    </row>
    <row r="1395" spans="8:58">
      <c r="H1395" s="106"/>
      <c r="I1395" s="106"/>
      <c r="J1395" s="106"/>
      <c r="K1395" s="106"/>
      <c r="L1395" s="106"/>
      <c r="M1395" s="106"/>
      <c r="N1395" s="106"/>
      <c r="O1395" s="106"/>
      <c r="P1395" s="106"/>
      <c r="Q1395" s="106"/>
      <c r="R1395" s="106"/>
      <c r="S1395" s="106"/>
      <c r="T1395" s="106"/>
      <c r="U1395" s="106"/>
      <c r="V1395" s="106"/>
      <c r="W1395" s="106"/>
      <c r="X1395" s="106"/>
      <c r="Y1395" s="106"/>
      <c r="AZ1395" s="124"/>
      <c r="BA1395" s="124"/>
      <c r="BE1395" s="79" t="s">
        <v>1584</v>
      </c>
      <c r="BF1395" s="82" t="s">
        <v>700</v>
      </c>
    </row>
    <row r="1396" spans="8:58">
      <c r="H1396" s="106"/>
      <c r="I1396" s="106"/>
      <c r="J1396" s="106"/>
      <c r="K1396" s="106"/>
      <c r="L1396" s="106"/>
      <c r="M1396" s="106"/>
      <c r="N1396" s="106"/>
      <c r="O1396" s="106"/>
      <c r="P1396" s="106"/>
      <c r="Q1396" s="106"/>
      <c r="R1396" s="106"/>
      <c r="S1396" s="106"/>
      <c r="T1396" s="106"/>
      <c r="U1396" s="106"/>
      <c r="V1396" s="106"/>
      <c r="W1396" s="106"/>
      <c r="X1396" s="106"/>
      <c r="Y1396" s="106"/>
      <c r="AZ1396" s="124"/>
      <c r="BA1396" s="124"/>
      <c r="BE1396" s="79" t="s">
        <v>2012</v>
      </c>
      <c r="BF1396" s="82" t="s">
        <v>386</v>
      </c>
    </row>
    <row r="1397" spans="8:58">
      <c r="H1397" s="106"/>
      <c r="I1397" s="106"/>
      <c r="J1397" s="106"/>
      <c r="K1397" s="106"/>
      <c r="L1397" s="106"/>
      <c r="M1397" s="106"/>
      <c r="N1397" s="106"/>
      <c r="O1397" s="106"/>
      <c r="P1397" s="106"/>
      <c r="Q1397" s="106"/>
      <c r="R1397" s="106"/>
      <c r="S1397" s="106"/>
      <c r="T1397" s="106"/>
      <c r="U1397" s="106"/>
      <c r="V1397" s="106"/>
      <c r="W1397" s="106"/>
      <c r="X1397" s="106"/>
      <c r="Y1397" s="106"/>
      <c r="AZ1397" s="124"/>
      <c r="BA1397" s="124"/>
      <c r="BE1397" s="79" t="s">
        <v>1425</v>
      </c>
      <c r="BF1397" s="82" t="s">
        <v>386</v>
      </c>
    </row>
    <row r="1398" spans="8:58">
      <c r="H1398" s="106"/>
      <c r="I1398" s="106"/>
      <c r="J1398" s="106"/>
      <c r="K1398" s="106"/>
      <c r="L1398" s="106"/>
      <c r="M1398" s="106"/>
      <c r="N1398" s="106"/>
      <c r="O1398" s="106"/>
      <c r="P1398" s="106"/>
      <c r="Q1398" s="106"/>
      <c r="R1398" s="106"/>
      <c r="S1398" s="106"/>
      <c r="T1398" s="106"/>
      <c r="U1398" s="106"/>
      <c r="V1398" s="106"/>
      <c r="W1398" s="106"/>
      <c r="X1398" s="106"/>
      <c r="Y1398" s="106"/>
      <c r="AZ1398" s="124"/>
      <c r="BA1398" s="124"/>
      <c r="BE1398" s="79" t="s">
        <v>2013</v>
      </c>
      <c r="BF1398" s="82" t="s">
        <v>386</v>
      </c>
    </row>
    <row r="1399" spans="8:58">
      <c r="H1399" s="106"/>
      <c r="I1399" s="106"/>
      <c r="J1399" s="106"/>
      <c r="K1399" s="106"/>
      <c r="L1399" s="106"/>
      <c r="M1399" s="106"/>
      <c r="N1399" s="106"/>
      <c r="O1399" s="106"/>
      <c r="P1399" s="106"/>
      <c r="Q1399" s="106"/>
      <c r="R1399" s="106"/>
      <c r="S1399" s="106"/>
      <c r="T1399" s="106"/>
      <c r="U1399" s="106"/>
      <c r="V1399" s="106"/>
      <c r="W1399" s="106"/>
      <c r="X1399" s="106"/>
      <c r="Y1399" s="106"/>
      <c r="AZ1399" s="124"/>
      <c r="BA1399" s="124"/>
      <c r="BE1399" s="79" t="s">
        <v>1635</v>
      </c>
      <c r="BF1399" s="82" t="s">
        <v>386</v>
      </c>
    </row>
    <row r="1400" spans="8:58">
      <c r="H1400" s="106"/>
      <c r="I1400" s="106"/>
      <c r="J1400" s="106"/>
      <c r="K1400" s="106"/>
      <c r="L1400" s="106"/>
      <c r="M1400" s="106"/>
      <c r="N1400" s="106"/>
      <c r="O1400" s="106"/>
      <c r="P1400" s="106"/>
      <c r="Q1400" s="106"/>
      <c r="R1400" s="106"/>
      <c r="S1400" s="106"/>
      <c r="T1400" s="106"/>
      <c r="U1400" s="106"/>
      <c r="V1400" s="106"/>
      <c r="W1400" s="106"/>
      <c r="X1400" s="106"/>
      <c r="Y1400" s="106"/>
      <c r="AZ1400" s="124"/>
      <c r="BA1400" s="124"/>
      <c r="BE1400" s="79" t="s">
        <v>2014</v>
      </c>
      <c r="BF1400" s="82" t="s">
        <v>386</v>
      </c>
    </row>
    <row r="1401" spans="8:58">
      <c r="H1401" s="106"/>
      <c r="I1401" s="106"/>
      <c r="J1401" s="106"/>
      <c r="K1401" s="106"/>
      <c r="L1401" s="106"/>
      <c r="M1401" s="106"/>
      <c r="N1401" s="106"/>
      <c r="O1401" s="106"/>
      <c r="P1401" s="106"/>
      <c r="Q1401" s="106"/>
      <c r="R1401" s="106"/>
      <c r="S1401" s="106"/>
      <c r="T1401" s="106"/>
      <c r="U1401" s="106"/>
      <c r="V1401" s="106"/>
      <c r="W1401" s="106"/>
      <c r="X1401" s="106"/>
      <c r="Y1401" s="106"/>
      <c r="AZ1401" s="124"/>
      <c r="BA1401" s="124"/>
      <c r="BE1401" s="79" t="s">
        <v>1429</v>
      </c>
      <c r="BF1401" s="82" t="s">
        <v>386</v>
      </c>
    </row>
    <row r="1402" spans="8:58">
      <c r="H1402" s="106"/>
      <c r="I1402" s="106"/>
      <c r="J1402" s="106"/>
      <c r="K1402" s="106"/>
      <c r="L1402" s="106"/>
      <c r="M1402" s="106"/>
      <c r="N1402" s="106"/>
      <c r="O1402" s="106"/>
      <c r="P1402" s="106"/>
      <c r="Q1402" s="106"/>
      <c r="R1402" s="106"/>
      <c r="S1402" s="106"/>
      <c r="T1402" s="106"/>
      <c r="U1402" s="106"/>
      <c r="V1402" s="106"/>
      <c r="W1402" s="106"/>
      <c r="X1402" s="106"/>
      <c r="Y1402" s="106"/>
      <c r="AZ1402" s="124"/>
      <c r="BA1402" s="124"/>
      <c r="BE1402" s="122" t="s">
        <v>2015</v>
      </c>
      <c r="BF1402" s="134" t="s">
        <v>386</v>
      </c>
    </row>
    <row r="1403" spans="8:58">
      <c r="H1403" s="106"/>
      <c r="I1403" s="106"/>
      <c r="J1403" s="106"/>
      <c r="K1403" s="106"/>
      <c r="L1403" s="106"/>
      <c r="M1403" s="106"/>
      <c r="N1403" s="106"/>
      <c r="O1403" s="106"/>
      <c r="P1403" s="106"/>
      <c r="Q1403" s="106"/>
      <c r="R1403" s="106"/>
      <c r="S1403" s="106"/>
      <c r="T1403" s="106"/>
      <c r="U1403" s="106"/>
      <c r="V1403" s="106"/>
      <c r="W1403" s="106"/>
      <c r="X1403" s="106"/>
      <c r="Y1403" s="106"/>
    </row>
    <row r="1404" spans="8:58">
      <c r="H1404" s="106"/>
      <c r="I1404" s="106"/>
      <c r="J1404" s="106"/>
      <c r="K1404" s="106"/>
      <c r="L1404" s="106"/>
      <c r="M1404" s="106"/>
      <c r="N1404" s="106"/>
      <c r="O1404" s="106"/>
      <c r="P1404" s="106"/>
      <c r="Q1404" s="106"/>
      <c r="R1404" s="106"/>
      <c r="S1404" s="106"/>
      <c r="T1404" s="106"/>
      <c r="U1404" s="106"/>
      <c r="V1404" s="106"/>
      <c r="W1404" s="106"/>
      <c r="X1404" s="106"/>
      <c r="Y1404" s="106"/>
    </row>
    <row r="1405" spans="8:58">
      <c r="H1405" s="106"/>
      <c r="I1405" s="106"/>
      <c r="J1405" s="106"/>
      <c r="K1405" s="106"/>
      <c r="L1405" s="106"/>
      <c r="M1405" s="106"/>
      <c r="N1405" s="106"/>
      <c r="O1405" s="106"/>
      <c r="P1405" s="106"/>
      <c r="Q1405" s="106"/>
      <c r="R1405" s="106"/>
      <c r="S1405" s="106"/>
      <c r="T1405" s="106"/>
      <c r="U1405" s="106"/>
      <c r="V1405" s="106"/>
      <c r="W1405" s="106"/>
      <c r="X1405" s="106"/>
      <c r="Y1405" s="106"/>
    </row>
    <row r="1406" spans="8:58">
      <c r="H1406" s="106"/>
      <c r="I1406" s="106"/>
      <c r="J1406" s="106"/>
      <c r="K1406" s="106"/>
      <c r="L1406" s="106"/>
      <c r="M1406" s="106"/>
      <c r="N1406" s="106"/>
      <c r="O1406" s="106"/>
      <c r="P1406" s="106"/>
      <c r="Q1406" s="106"/>
      <c r="R1406" s="106"/>
      <c r="S1406" s="106"/>
      <c r="T1406" s="106"/>
      <c r="U1406" s="106"/>
      <c r="V1406" s="106"/>
      <c r="W1406" s="106"/>
      <c r="X1406" s="106"/>
      <c r="Y1406" s="106"/>
    </row>
    <row r="1407" spans="8:58">
      <c r="H1407" s="106"/>
      <c r="I1407" s="106"/>
      <c r="J1407" s="106"/>
      <c r="K1407" s="106"/>
      <c r="L1407" s="106"/>
      <c r="M1407" s="106"/>
      <c r="N1407" s="106"/>
      <c r="O1407" s="106"/>
      <c r="P1407" s="106"/>
      <c r="Q1407" s="106"/>
      <c r="R1407" s="106"/>
      <c r="S1407" s="106"/>
      <c r="T1407" s="106"/>
      <c r="U1407" s="106"/>
      <c r="V1407" s="106"/>
      <c r="W1407" s="106"/>
      <c r="X1407" s="106"/>
      <c r="Y1407" s="106"/>
    </row>
    <row r="1408" spans="8:58">
      <c r="H1408" s="106"/>
      <c r="I1408" s="106"/>
      <c r="J1408" s="106"/>
      <c r="K1408" s="106"/>
      <c r="L1408" s="106"/>
      <c r="M1408" s="106"/>
      <c r="N1408" s="106"/>
      <c r="O1408" s="106"/>
      <c r="P1408" s="106"/>
      <c r="Q1408" s="106"/>
      <c r="R1408" s="106"/>
      <c r="S1408" s="106"/>
      <c r="T1408" s="106"/>
      <c r="U1408" s="106"/>
      <c r="V1408" s="106"/>
      <c r="W1408" s="106"/>
      <c r="X1408" s="106"/>
      <c r="Y1408" s="106"/>
    </row>
    <row r="1409" spans="8:25">
      <c r="H1409" s="106"/>
      <c r="I1409" s="106"/>
      <c r="J1409" s="106"/>
      <c r="K1409" s="106"/>
      <c r="L1409" s="106"/>
      <c r="M1409" s="106"/>
      <c r="N1409" s="106"/>
      <c r="O1409" s="106"/>
      <c r="P1409" s="106"/>
      <c r="Q1409" s="106"/>
      <c r="R1409" s="106"/>
      <c r="S1409" s="106"/>
      <c r="T1409" s="106"/>
      <c r="U1409" s="106"/>
      <c r="V1409" s="106"/>
      <c r="W1409" s="106"/>
      <c r="X1409" s="106"/>
      <c r="Y1409" s="106"/>
    </row>
    <row r="1410" spans="8:25">
      <c r="H1410" s="106"/>
      <c r="I1410" s="106"/>
      <c r="J1410" s="106"/>
      <c r="K1410" s="106"/>
      <c r="L1410" s="106"/>
      <c r="M1410" s="106"/>
      <c r="N1410" s="106"/>
      <c r="O1410" s="106"/>
      <c r="P1410" s="106"/>
      <c r="Q1410" s="106"/>
      <c r="R1410" s="106"/>
      <c r="S1410" s="106"/>
      <c r="T1410" s="106"/>
      <c r="U1410" s="106"/>
      <c r="V1410" s="106"/>
      <c r="W1410" s="106"/>
      <c r="X1410" s="106"/>
      <c r="Y1410" s="106"/>
    </row>
    <row r="1411" spans="8:25">
      <c r="H1411" s="106"/>
      <c r="I1411" s="106"/>
      <c r="J1411" s="106"/>
      <c r="K1411" s="106"/>
      <c r="L1411" s="106"/>
      <c r="M1411" s="106"/>
      <c r="N1411" s="106"/>
      <c r="O1411" s="106"/>
      <c r="P1411" s="106"/>
      <c r="Q1411" s="106"/>
      <c r="R1411" s="106"/>
      <c r="S1411" s="106"/>
      <c r="T1411" s="106"/>
      <c r="U1411" s="106"/>
      <c r="V1411" s="106"/>
      <c r="W1411" s="106"/>
      <c r="X1411" s="106"/>
      <c r="Y1411" s="106"/>
    </row>
    <row r="1412" spans="8:25">
      <c r="H1412" s="106"/>
      <c r="I1412" s="106"/>
      <c r="J1412" s="106"/>
      <c r="K1412" s="106"/>
      <c r="L1412" s="106"/>
      <c r="M1412" s="106"/>
      <c r="N1412" s="106"/>
      <c r="O1412" s="106"/>
      <c r="P1412" s="106"/>
      <c r="Q1412" s="106"/>
      <c r="R1412" s="106"/>
      <c r="S1412" s="106"/>
      <c r="T1412" s="106"/>
      <c r="U1412" s="106"/>
      <c r="V1412" s="106"/>
      <c r="W1412" s="106"/>
      <c r="X1412" s="106"/>
      <c r="Y1412" s="106"/>
    </row>
    <row r="1413" spans="8:25">
      <c r="H1413" s="106"/>
      <c r="I1413" s="106"/>
      <c r="J1413" s="106"/>
      <c r="K1413" s="106"/>
      <c r="L1413" s="106"/>
      <c r="M1413" s="106"/>
      <c r="N1413" s="106"/>
      <c r="O1413" s="106"/>
      <c r="P1413" s="106"/>
      <c r="Q1413" s="106"/>
      <c r="R1413" s="106"/>
      <c r="S1413" s="106"/>
      <c r="T1413" s="106"/>
      <c r="U1413" s="106"/>
      <c r="V1413" s="106"/>
      <c r="W1413" s="106"/>
      <c r="X1413" s="106"/>
      <c r="Y1413" s="106"/>
    </row>
    <row r="1414" spans="8:25">
      <c r="H1414" s="106"/>
      <c r="I1414" s="106"/>
      <c r="J1414" s="106"/>
      <c r="K1414" s="106"/>
      <c r="L1414" s="106"/>
      <c r="M1414" s="106"/>
      <c r="N1414" s="106"/>
      <c r="O1414" s="106"/>
      <c r="P1414" s="106"/>
      <c r="Q1414" s="106"/>
      <c r="R1414" s="106"/>
      <c r="S1414" s="106"/>
      <c r="T1414" s="106"/>
      <c r="U1414" s="106"/>
      <c r="V1414" s="106"/>
      <c r="W1414" s="106"/>
      <c r="X1414" s="106"/>
      <c r="Y1414" s="106"/>
    </row>
    <row r="1415" spans="8:25">
      <c r="H1415" s="106"/>
      <c r="I1415" s="106"/>
      <c r="J1415" s="106"/>
      <c r="K1415" s="106"/>
      <c r="L1415" s="106"/>
      <c r="M1415" s="106"/>
      <c r="N1415" s="106"/>
      <c r="O1415" s="106"/>
      <c r="P1415" s="106"/>
      <c r="Q1415" s="106"/>
      <c r="R1415" s="106"/>
      <c r="S1415" s="106"/>
      <c r="T1415" s="106"/>
      <c r="U1415" s="106"/>
      <c r="V1415" s="106"/>
      <c r="W1415" s="106"/>
      <c r="X1415" s="106"/>
      <c r="Y1415" s="106"/>
    </row>
    <row r="1416" spans="8:25">
      <c r="H1416" s="106"/>
      <c r="I1416" s="106"/>
      <c r="J1416" s="106"/>
      <c r="K1416" s="106"/>
      <c r="L1416" s="106"/>
      <c r="M1416" s="106"/>
      <c r="N1416" s="106"/>
      <c r="O1416" s="106"/>
      <c r="P1416" s="106"/>
      <c r="Q1416" s="106"/>
      <c r="R1416" s="106"/>
      <c r="S1416" s="106"/>
      <c r="T1416" s="106"/>
      <c r="U1416" s="106"/>
      <c r="V1416" s="106"/>
      <c r="W1416" s="106"/>
      <c r="X1416" s="106"/>
      <c r="Y1416" s="106"/>
    </row>
    <row r="1417" spans="8:25">
      <c r="H1417" s="106"/>
      <c r="I1417" s="106"/>
      <c r="J1417" s="106"/>
      <c r="K1417" s="106"/>
      <c r="L1417" s="106"/>
      <c r="M1417" s="106"/>
      <c r="N1417" s="106"/>
      <c r="O1417" s="106"/>
      <c r="P1417" s="106"/>
      <c r="Q1417" s="106"/>
      <c r="R1417" s="106"/>
      <c r="S1417" s="106"/>
      <c r="T1417" s="106"/>
      <c r="U1417" s="106"/>
      <c r="V1417" s="106"/>
      <c r="W1417" s="106"/>
      <c r="X1417" s="106"/>
      <c r="Y1417" s="106"/>
    </row>
    <row r="1418" spans="8:25">
      <c r="H1418" s="106"/>
      <c r="I1418" s="106"/>
      <c r="J1418" s="106"/>
      <c r="K1418" s="106"/>
      <c r="L1418" s="106"/>
      <c r="M1418" s="106"/>
      <c r="N1418" s="106"/>
      <c r="O1418" s="106"/>
      <c r="P1418" s="106"/>
      <c r="Q1418" s="106"/>
      <c r="R1418" s="106"/>
      <c r="S1418" s="106"/>
      <c r="T1418" s="106"/>
      <c r="U1418" s="106"/>
      <c r="V1418" s="106"/>
      <c r="W1418" s="106"/>
      <c r="X1418" s="106"/>
      <c r="Y1418" s="106"/>
    </row>
    <row r="1419" spans="8:25">
      <c r="H1419" s="106"/>
      <c r="I1419" s="106"/>
      <c r="J1419" s="106"/>
      <c r="K1419" s="106"/>
      <c r="L1419" s="106"/>
      <c r="M1419" s="106"/>
      <c r="N1419" s="106"/>
      <c r="O1419" s="106"/>
      <c r="P1419" s="106"/>
      <c r="Q1419" s="106"/>
      <c r="R1419" s="106"/>
      <c r="S1419" s="106"/>
      <c r="T1419" s="106"/>
      <c r="U1419" s="106"/>
      <c r="V1419" s="106"/>
      <c r="W1419" s="106"/>
      <c r="X1419" s="106"/>
      <c r="Y1419" s="106"/>
    </row>
    <row r="1420" spans="8:25">
      <c r="H1420" s="106"/>
      <c r="I1420" s="106"/>
      <c r="J1420" s="106"/>
      <c r="K1420" s="106"/>
      <c r="L1420" s="106"/>
      <c r="M1420" s="106"/>
      <c r="N1420" s="106"/>
      <c r="O1420" s="106"/>
      <c r="P1420" s="106"/>
      <c r="Q1420" s="106"/>
      <c r="R1420" s="106"/>
      <c r="S1420" s="106"/>
      <c r="T1420" s="106"/>
      <c r="U1420" s="106"/>
      <c r="V1420" s="106"/>
      <c r="W1420" s="106"/>
      <c r="X1420" s="106"/>
      <c r="Y1420" s="106"/>
    </row>
    <row r="1421" spans="8:25">
      <c r="H1421" s="106"/>
      <c r="I1421" s="106"/>
      <c r="J1421" s="106"/>
      <c r="K1421" s="106"/>
      <c r="L1421" s="106"/>
      <c r="M1421" s="106"/>
      <c r="N1421" s="106"/>
      <c r="O1421" s="106"/>
      <c r="P1421" s="106"/>
      <c r="Q1421" s="106"/>
      <c r="R1421" s="106"/>
      <c r="S1421" s="106"/>
      <c r="T1421" s="106"/>
      <c r="U1421" s="106"/>
      <c r="V1421" s="106"/>
      <c r="W1421" s="106"/>
      <c r="X1421" s="106"/>
      <c r="Y1421" s="106"/>
    </row>
    <row r="1422" spans="8:25">
      <c r="H1422" s="106"/>
      <c r="I1422" s="106"/>
      <c r="J1422" s="106"/>
      <c r="K1422" s="106"/>
      <c r="L1422" s="106"/>
      <c r="M1422" s="106"/>
      <c r="N1422" s="106"/>
      <c r="O1422" s="106"/>
      <c r="P1422" s="106"/>
      <c r="Q1422" s="106"/>
      <c r="R1422" s="106"/>
      <c r="S1422" s="106"/>
      <c r="T1422" s="106"/>
      <c r="U1422" s="106"/>
      <c r="V1422" s="106"/>
      <c r="W1422" s="106"/>
      <c r="X1422" s="106"/>
      <c r="Y1422" s="106"/>
    </row>
    <row r="1423" spans="8:25">
      <c r="H1423" s="106"/>
      <c r="I1423" s="106"/>
      <c r="J1423" s="106"/>
      <c r="K1423" s="106"/>
      <c r="L1423" s="106"/>
      <c r="M1423" s="106"/>
      <c r="N1423" s="106"/>
      <c r="O1423" s="106"/>
      <c r="P1423" s="106"/>
      <c r="Q1423" s="106"/>
      <c r="R1423" s="106"/>
      <c r="S1423" s="106"/>
      <c r="T1423" s="106"/>
      <c r="U1423" s="106"/>
      <c r="V1423" s="106"/>
      <c r="W1423" s="106"/>
      <c r="X1423" s="106"/>
      <c r="Y1423" s="106"/>
    </row>
    <row r="1424" spans="8:25">
      <c r="H1424" s="106"/>
      <c r="I1424" s="106"/>
      <c r="J1424" s="106"/>
      <c r="K1424" s="106"/>
      <c r="L1424" s="106"/>
      <c r="M1424" s="106"/>
      <c r="N1424" s="106"/>
      <c r="O1424" s="106"/>
      <c r="P1424" s="106"/>
      <c r="Q1424" s="106"/>
      <c r="R1424" s="106"/>
      <c r="S1424" s="106"/>
      <c r="T1424" s="106"/>
      <c r="U1424" s="106"/>
      <c r="V1424" s="106"/>
      <c r="W1424" s="106"/>
      <c r="X1424" s="106"/>
      <c r="Y1424" s="106"/>
    </row>
    <row r="1425" spans="8:25">
      <c r="H1425" s="106"/>
      <c r="I1425" s="106"/>
      <c r="J1425" s="106"/>
      <c r="K1425" s="106"/>
      <c r="L1425" s="106"/>
      <c r="M1425" s="106"/>
      <c r="N1425" s="106"/>
      <c r="O1425" s="106"/>
      <c r="P1425" s="106"/>
      <c r="Q1425" s="106"/>
      <c r="R1425" s="106"/>
      <c r="S1425" s="106"/>
      <c r="T1425" s="106"/>
      <c r="U1425" s="106"/>
      <c r="V1425" s="106"/>
      <c r="W1425" s="106"/>
      <c r="X1425" s="106"/>
      <c r="Y1425" s="106"/>
    </row>
    <row r="1426" spans="8:25">
      <c r="H1426" s="106"/>
      <c r="I1426" s="106"/>
      <c r="J1426" s="106"/>
      <c r="K1426" s="106"/>
      <c r="L1426" s="106"/>
      <c r="M1426" s="106"/>
      <c r="N1426" s="106"/>
      <c r="O1426" s="106"/>
      <c r="P1426" s="106"/>
      <c r="Q1426" s="106"/>
      <c r="R1426" s="106"/>
      <c r="S1426" s="106"/>
      <c r="T1426" s="106"/>
      <c r="U1426" s="106"/>
      <c r="V1426" s="106"/>
      <c r="W1426" s="106"/>
      <c r="X1426" s="106"/>
      <c r="Y1426" s="106"/>
    </row>
    <row r="1427" spans="8:25">
      <c r="H1427" s="106"/>
      <c r="I1427" s="106"/>
      <c r="J1427" s="106"/>
      <c r="K1427" s="106"/>
      <c r="L1427" s="106"/>
      <c r="M1427" s="106"/>
      <c r="N1427" s="106"/>
      <c r="O1427" s="106"/>
      <c r="P1427" s="106"/>
      <c r="Q1427" s="106"/>
      <c r="R1427" s="106"/>
      <c r="S1427" s="106"/>
      <c r="T1427" s="106"/>
      <c r="U1427" s="106"/>
      <c r="V1427" s="106"/>
      <c r="W1427" s="106"/>
      <c r="X1427" s="106"/>
      <c r="Y1427" s="106"/>
    </row>
    <row r="1428" spans="8:25">
      <c r="H1428" s="106"/>
      <c r="I1428" s="106"/>
      <c r="J1428" s="106"/>
      <c r="K1428" s="106"/>
      <c r="L1428" s="106"/>
      <c r="M1428" s="106"/>
      <c r="N1428" s="106"/>
      <c r="O1428" s="106"/>
      <c r="P1428" s="106"/>
      <c r="Q1428" s="106"/>
      <c r="R1428" s="106"/>
      <c r="S1428" s="106"/>
      <c r="T1428" s="106"/>
      <c r="U1428" s="106"/>
      <c r="V1428" s="106"/>
      <c r="W1428" s="106"/>
      <c r="X1428" s="106"/>
      <c r="Y1428" s="106"/>
    </row>
    <row r="1429" spans="8:25">
      <c r="H1429" s="106"/>
      <c r="I1429" s="106"/>
      <c r="J1429" s="106"/>
      <c r="K1429" s="106"/>
      <c r="L1429" s="106"/>
      <c r="M1429" s="106"/>
      <c r="N1429" s="106"/>
      <c r="O1429" s="106"/>
      <c r="P1429" s="106"/>
      <c r="Q1429" s="106"/>
      <c r="R1429" s="106"/>
      <c r="S1429" s="106"/>
      <c r="T1429" s="106"/>
      <c r="U1429" s="106"/>
      <c r="V1429" s="106"/>
      <c r="W1429" s="106"/>
      <c r="X1429" s="106"/>
      <c r="Y1429" s="106"/>
    </row>
    <row r="1430" spans="8:25">
      <c r="H1430" s="106"/>
      <c r="I1430" s="106"/>
      <c r="J1430" s="106"/>
      <c r="K1430" s="106"/>
      <c r="L1430" s="106"/>
      <c r="M1430" s="106"/>
      <c r="N1430" s="106"/>
      <c r="O1430" s="106"/>
      <c r="P1430" s="106"/>
      <c r="Q1430" s="106"/>
      <c r="R1430" s="106"/>
      <c r="S1430" s="106"/>
      <c r="T1430" s="106"/>
      <c r="U1430" s="106"/>
      <c r="V1430" s="106"/>
      <c r="W1430" s="106"/>
      <c r="X1430" s="106"/>
      <c r="Y1430" s="106"/>
    </row>
    <row r="1431" spans="8:25">
      <c r="H1431" s="106"/>
      <c r="I1431" s="106"/>
      <c r="J1431" s="106"/>
      <c r="K1431" s="106"/>
      <c r="L1431" s="106"/>
      <c r="M1431" s="106"/>
      <c r="N1431" s="106"/>
      <c r="O1431" s="106"/>
      <c r="P1431" s="106"/>
      <c r="Q1431" s="106"/>
      <c r="R1431" s="106"/>
      <c r="S1431" s="106"/>
      <c r="T1431" s="106"/>
      <c r="U1431" s="106"/>
      <c r="V1431" s="106"/>
      <c r="W1431" s="106"/>
      <c r="X1431" s="106"/>
      <c r="Y1431" s="106"/>
    </row>
    <row r="1432" spans="8:25">
      <c r="H1432" s="106"/>
      <c r="I1432" s="106"/>
      <c r="J1432" s="106"/>
      <c r="K1432" s="106"/>
      <c r="L1432" s="106"/>
      <c r="M1432" s="106"/>
      <c r="N1432" s="106"/>
      <c r="O1432" s="106"/>
      <c r="P1432" s="106"/>
      <c r="Q1432" s="106"/>
      <c r="R1432" s="106"/>
      <c r="S1432" s="106"/>
      <c r="T1432" s="106"/>
      <c r="U1432" s="106"/>
      <c r="V1432" s="106"/>
      <c r="W1432" s="106"/>
      <c r="X1432" s="106"/>
      <c r="Y1432" s="106"/>
    </row>
    <row r="1433" spans="8:25">
      <c r="H1433" s="106"/>
      <c r="I1433" s="106"/>
      <c r="J1433" s="106"/>
      <c r="K1433" s="106"/>
      <c r="L1433" s="106"/>
      <c r="M1433" s="106"/>
      <c r="N1433" s="106"/>
      <c r="O1433" s="106"/>
      <c r="P1433" s="106"/>
      <c r="Q1433" s="106"/>
      <c r="R1433" s="106"/>
      <c r="S1433" s="106"/>
      <c r="T1433" s="106"/>
      <c r="U1433" s="106"/>
      <c r="V1433" s="106"/>
      <c r="W1433" s="106"/>
      <c r="X1433" s="106"/>
      <c r="Y1433" s="106"/>
    </row>
    <row r="1434" spans="8:25">
      <c r="H1434" s="106"/>
      <c r="I1434" s="106"/>
      <c r="J1434" s="106"/>
      <c r="K1434" s="106"/>
      <c r="L1434" s="106"/>
      <c r="M1434" s="106"/>
      <c r="N1434" s="106"/>
      <c r="O1434" s="106"/>
      <c r="P1434" s="106"/>
      <c r="Q1434" s="106"/>
      <c r="R1434" s="106"/>
      <c r="S1434" s="106"/>
      <c r="T1434" s="106"/>
      <c r="U1434" s="106"/>
      <c r="V1434" s="106"/>
      <c r="W1434" s="106"/>
      <c r="X1434" s="106"/>
      <c r="Y1434" s="106"/>
    </row>
    <row r="1435" spans="8:25">
      <c r="H1435" s="106"/>
      <c r="I1435" s="106"/>
      <c r="J1435" s="106"/>
      <c r="K1435" s="106"/>
      <c r="L1435" s="106"/>
      <c r="M1435" s="106"/>
      <c r="N1435" s="106"/>
      <c r="O1435" s="106"/>
      <c r="P1435" s="106"/>
      <c r="Q1435" s="106"/>
      <c r="R1435" s="106"/>
      <c r="S1435" s="106"/>
      <c r="T1435" s="106"/>
      <c r="U1435" s="106"/>
      <c r="V1435" s="106"/>
      <c r="W1435" s="106"/>
      <c r="X1435" s="106"/>
      <c r="Y1435" s="106"/>
    </row>
    <row r="1436" spans="8:25">
      <c r="H1436" s="106"/>
      <c r="I1436" s="106"/>
      <c r="J1436" s="106"/>
      <c r="K1436" s="106"/>
      <c r="L1436" s="106"/>
      <c r="M1436" s="106"/>
      <c r="N1436" s="106"/>
      <c r="O1436" s="106"/>
      <c r="P1436" s="106"/>
      <c r="Q1436" s="106"/>
      <c r="R1436" s="106"/>
      <c r="S1436" s="106"/>
      <c r="T1436" s="106"/>
      <c r="U1436" s="106"/>
      <c r="V1436" s="106"/>
      <c r="W1436" s="106"/>
      <c r="X1436" s="106"/>
      <c r="Y1436" s="106"/>
    </row>
    <row r="1437" spans="8:25">
      <c r="H1437" s="106"/>
      <c r="I1437" s="106"/>
      <c r="J1437" s="106"/>
      <c r="K1437" s="106"/>
      <c r="L1437" s="106"/>
      <c r="M1437" s="106"/>
      <c r="N1437" s="106"/>
      <c r="O1437" s="106"/>
      <c r="P1437" s="106"/>
      <c r="Q1437" s="106"/>
      <c r="R1437" s="106"/>
      <c r="S1437" s="106"/>
      <c r="T1437" s="106"/>
      <c r="U1437" s="106"/>
      <c r="V1437" s="106"/>
      <c r="W1437" s="106"/>
      <c r="X1437" s="106"/>
      <c r="Y1437" s="106"/>
    </row>
    <row r="1438" spans="8:25">
      <c r="H1438" s="106"/>
      <c r="I1438" s="106"/>
      <c r="J1438" s="106"/>
      <c r="K1438" s="106"/>
      <c r="L1438" s="106"/>
      <c r="M1438" s="106"/>
      <c r="N1438" s="106"/>
      <c r="O1438" s="106"/>
      <c r="P1438" s="106"/>
      <c r="Q1438" s="106"/>
      <c r="R1438" s="106"/>
      <c r="S1438" s="106"/>
      <c r="T1438" s="106"/>
      <c r="U1438" s="106"/>
      <c r="V1438" s="106"/>
      <c r="W1438" s="106"/>
      <c r="X1438" s="106"/>
      <c r="Y1438" s="106"/>
    </row>
    <row r="1439" spans="8:25">
      <c r="H1439" s="106"/>
      <c r="I1439" s="106"/>
      <c r="J1439" s="106"/>
      <c r="K1439" s="106"/>
      <c r="L1439" s="106"/>
      <c r="M1439" s="106"/>
      <c r="N1439" s="106"/>
      <c r="O1439" s="106"/>
      <c r="P1439" s="106"/>
      <c r="Q1439" s="106"/>
      <c r="R1439" s="106"/>
      <c r="S1439" s="106"/>
      <c r="T1439" s="106"/>
      <c r="U1439" s="106"/>
      <c r="V1439" s="106"/>
      <c r="W1439" s="106"/>
      <c r="X1439" s="106"/>
      <c r="Y1439" s="106"/>
    </row>
    <row r="1440" spans="8:25">
      <c r="H1440" s="106"/>
      <c r="I1440" s="106"/>
      <c r="J1440" s="106"/>
      <c r="K1440" s="106"/>
      <c r="L1440" s="106"/>
      <c r="M1440" s="106"/>
      <c r="N1440" s="106"/>
      <c r="O1440" s="106"/>
      <c r="P1440" s="106"/>
      <c r="Q1440" s="106"/>
      <c r="R1440" s="106"/>
      <c r="S1440" s="106"/>
      <c r="T1440" s="106"/>
      <c r="U1440" s="106"/>
      <c r="V1440" s="106"/>
      <c r="W1440" s="106"/>
      <c r="X1440" s="106"/>
      <c r="Y1440" s="106"/>
    </row>
    <row r="1441" spans="8:25">
      <c r="H1441" s="106"/>
      <c r="I1441" s="106"/>
      <c r="J1441" s="106"/>
      <c r="K1441" s="106"/>
      <c r="L1441" s="106"/>
      <c r="M1441" s="106"/>
      <c r="N1441" s="106"/>
      <c r="O1441" s="106"/>
      <c r="P1441" s="106"/>
      <c r="Q1441" s="106"/>
      <c r="R1441" s="106"/>
      <c r="S1441" s="106"/>
      <c r="T1441" s="106"/>
      <c r="U1441" s="106"/>
      <c r="V1441" s="106"/>
      <c r="W1441" s="106"/>
      <c r="X1441" s="106"/>
      <c r="Y1441" s="106"/>
    </row>
    <row r="1442" spans="8:25">
      <c r="H1442" s="106"/>
      <c r="I1442" s="106"/>
      <c r="J1442" s="106"/>
      <c r="K1442" s="106"/>
      <c r="L1442" s="106"/>
      <c r="M1442" s="106"/>
      <c r="N1442" s="106"/>
      <c r="O1442" s="106"/>
      <c r="P1442" s="106"/>
      <c r="Q1442" s="106"/>
      <c r="R1442" s="106"/>
      <c r="S1442" s="106"/>
      <c r="T1442" s="106"/>
      <c r="U1442" s="106"/>
      <c r="V1442" s="106"/>
      <c r="W1442" s="106"/>
      <c r="X1442" s="106"/>
      <c r="Y1442" s="106"/>
    </row>
    <row r="1443" spans="8:25">
      <c r="H1443" s="106"/>
      <c r="I1443" s="106"/>
      <c r="J1443" s="106"/>
      <c r="K1443" s="106"/>
      <c r="L1443" s="106"/>
      <c r="M1443" s="106"/>
      <c r="N1443" s="106"/>
      <c r="O1443" s="106"/>
      <c r="P1443" s="106"/>
      <c r="Q1443" s="106"/>
      <c r="R1443" s="106"/>
      <c r="S1443" s="106"/>
      <c r="T1443" s="106"/>
      <c r="U1443" s="106"/>
      <c r="V1443" s="106"/>
      <c r="W1443" s="106"/>
      <c r="X1443" s="106"/>
      <c r="Y1443" s="106"/>
    </row>
    <row r="1444" spans="8:25">
      <c r="H1444" s="106"/>
      <c r="I1444" s="106"/>
      <c r="J1444" s="106"/>
      <c r="K1444" s="106"/>
      <c r="L1444" s="106"/>
      <c r="M1444" s="106"/>
      <c r="N1444" s="106"/>
      <c r="O1444" s="106"/>
      <c r="P1444" s="106"/>
      <c r="Q1444" s="106"/>
      <c r="R1444" s="106"/>
      <c r="S1444" s="106"/>
      <c r="T1444" s="106"/>
      <c r="U1444" s="106"/>
      <c r="V1444" s="106"/>
      <c r="W1444" s="106"/>
      <c r="X1444" s="106"/>
      <c r="Y1444" s="106"/>
    </row>
    <row r="1445" spans="8:25">
      <c r="H1445" s="106"/>
      <c r="I1445" s="106"/>
      <c r="J1445" s="106"/>
      <c r="K1445" s="106"/>
      <c r="L1445" s="106"/>
      <c r="M1445" s="106"/>
      <c r="N1445" s="106"/>
      <c r="O1445" s="106"/>
      <c r="P1445" s="106"/>
      <c r="Q1445" s="106"/>
      <c r="R1445" s="106"/>
      <c r="S1445" s="106"/>
      <c r="T1445" s="106"/>
      <c r="U1445" s="106"/>
      <c r="V1445" s="106"/>
      <c r="W1445" s="106"/>
      <c r="X1445" s="106"/>
      <c r="Y1445" s="106"/>
    </row>
    <row r="1446" spans="8:25">
      <c r="H1446" s="106"/>
      <c r="I1446" s="106"/>
      <c r="J1446" s="106"/>
      <c r="K1446" s="106"/>
      <c r="L1446" s="106"/>
      <c r="M1446" s="106"/>
      <c r="N1446" s="106"/>
      <c r="O1446" s="106"/>
      <c r="P1446" s="106"/>
      <c r="Q1446" s="106"/>
      <c r="R1446" s="106"/>
      <c r="S1446" s="106"/>
      <c r="T1446" s="106"/>
      <c r="U1446" s="106"/>
      <c r="V1446" s="106"/>
      <c r="W1446" s="106"/>
      <c r="X1446" s="106"/>
      <c r="Y1446" s="106"/>
    </row>
    <row r="1447" spans="8:25">
      <c r="H1447" s="106"/>
      <c r="I1447" s="106"/>
      <c r="J1447" s="106"/>
      <c r="K1447" s="106"/>
      <c r="L1447" s="106"/>
      <c r="M1447" s="106"/>
      <c r="N1447" s="106"/>
      <c r="O1447" s="106"/>
      <c r="P1447" s="106"/>
      <c r="Q1447" s="106"/>
      <c r="R1447" s="106"/>
      <c r="S1447" s="106"/>
      <c r="T1447" s="106"/>
      <c r="U1447" s="106"/>
      <c r="V1447" s="106"/>
      <c r="W1447" s="106"/>
      <c r="X1447" s="106"/>
      <c r="Y1447" s="106"/>
    </row>
    <row r="1448" spans="8:25">
      <c r="H1448" s="106"/>
      <c r="I1448" s="106"/>
      <c r="J1448" s="106"/>
      <c r="K1448" s="106"/>
      <c r="L1448" s="106"/>
      <c r="M1448" s="106"/>
      <c r="N1448" s="106"/>
      <c r="O1448" s="106"/>
      <c r="P1448" s="106"/>
      <c r="Q1448" s="106"/>
      <c r="R1448" s="106"/>
      <c r="S1448" s="106"/>
      <c r="T1448" s="106"/>
      <c r="U1448" s="106"/>
      <c r="V1448" s="106"/>
      <c r="W1448" s="106"/>
      <c r="X1448" s="106"/>
      <c r="Y1448" s="106"/>
    </row>
    <row r="1449" spans="8:25">
      <c r="H1449" s="106"/>
      <c r="I1449" s="106"/>
      <c r="J1449" s="106"/>
      <c r="K1449" s="106"/>
      <c r="L1449" s="106"/>
      <c r="M1449" s="106"/>
      <c r="N1449" s="106"/>
      <c r="O1449" s="106"/>
      <c r="P1449" s="106"/>
      <c r="Q1449" s="106"/>
      <c r="R1449" s="106"/>
      <c r="S1449" s="106"/>
      <c r="T1449" s="106"/>
      <c r="U1449" s="106"/>
      <c r="V1449" s="106"/>
      <c r="W1449" s="106"/>
      <c r="X1449" s="106"/>
      <c r="Y1449" s="106"/>
    </row>
    <row r="1450" spans="8:25">
      <c r="H1450" s="106"/>
      <c r="I1450" s="106"/>
      <c r="J1450" s="106"/>
      <c r="K1450" s="106"/>
      <c r="L1450" s="106"/>
      <c r="M1450" s="106"/>
      <c r="N1450" s="106"/>
      <c r="O1450" s="106"/>
      <c r="P1450" s="106"/>
      <c r="Q1450" s="106"/>
      <c r="R1450" s="106"/>
      <c r="S1450" s="106"/>
      <c r="T1450" s="106"/>
      <c r="U1450" s="106"/>
      <c r="V1450" s="106"/>
      <c r="W1450" s="106"/>
      <c r="X1450" s="106"/>
      <c r="Y1450" s="106"/>
    </row>
    <row r="1451" spans="8:25">
      <c r="H1451" s="106"/>
      <c r="I1451" s="106"/>
      <c r="J1451" s="106"/>
      <c r="K1451" s="106"/>
      <c r="L1451" s="106"/>
      <c r="M1451" s="106"/>
      <c r="N1451" s="106"/>
      <c r="O1451" s="106"/>
      <c r="P1451" s="106"/>
      <c r="Q1451" s="106"/>
      <c r="R1451" s="106"/>
      <c r="S1451" s="106"/>
      <c r="T1451" s="106"/>
      <c r="U1451" s="106"/>
      <c r="V1451" s="106"/>
      <c r="W1451" s="106"/>
      <c r="X1451" s="106"/>
      <c r="Y1451" s="106"/>
    </row>
    <row r="1452" spans="8:25">
      <c r="H1452" s="106"/>
      <c r="I1452" s="106"/>
      <c r="J1452" s="106"/>
      <c r="K1452" s="106"/>
      <c r="L1452" s="106"/>
      <c r="M1452" s="106"/>
      <c r="N1452" s="106"/>
      <c r="O1452" s="106"/>
      <c r="P1452" s="106"/>
      <c r="Q1452" s="106"/>
      <c r="R1452" s="106"/>
      <c r="S1452" s="106"/>
      <c r="T1452" s="106"/>
      <c r="U1452" s="106"/>
      <c r="V1452" s="106"/>
      <c r="W1452" s="106"/>
      <c r="X1452" s="106"/>
      <c r="Y1452" s="106"/>
    </row>
    <row r="1453" spans="8:25">
      <c r="H1453" s="106"/>
      <c r="I1453" s="106"/>
      <c r="J1453" s="106"/>
      <c r="K1453" s="106"/>
      <c r="L1453" s="106"/>
      <c r="M1453" s="106"/>
      <c r="N1453" s="106"/>
      <c r="O1453" s="106"/>
      <c r="P1453" s="106"/>
      <c r="Q1453" s="106"/>
      <c r="R1453" s="106"/>
      <c r="S1453" s="106"/>
      <c r="T1453" s="106"/>
      <c r="U1453" s="106"/>
      <c r="V1453" s="106"/>
      <c r="W1453" s="106"/>
      <c r="X1453" s="106"/>
      <c r="Y1453" s="106"/>
    </row>
    <row r="1454" spans="8:25">
      <c r="H1454" s="106"/>
      <c r="I1454" s="106"/>
      <c r="J1454" s="106"/>
      <c r="K1454" s="106"/>
      <c r="L1454" s="106"/>
      <c r="M1454" s="106"/>
      <c r="N1454" s="106"/>
      <c r="O1454" s="106"/>
      <c r="P1454" s="106"/>
      <c r="Q1454" s="106"/>
      <c r="R1454" s="106"/>
      <c r="S1454" s="106"/>
      <c r="T1454" s="106"/>
      <c r="U1454" s="106"/>
      <c r="V1454" s="106"/>
      <c r="W1454" s="106"/>
      <c r="X1454" s="106"/>
      <c r="Y1454" s="106"/>
    </row>
    <row r="1455" spans="8:25">
      <c r="H1455" s="106"/>
      <c r="I1455" s="106"/>
      <c r="J1455" s="106"/>
      <c r="K1455" s="106"/>
      <c r="L1455" s="106"/>
      <c r="M1455" s="106"/>
      <c r="N1455" s="106"/>
      <c r="O1455" s="106"/>
      <c r="P1455" s="106"/>
      <c r="Q1455" s="106"/>
      <c r="R1455" s="106"/>
      <c r="S1455" s="106"/>
      <c r="T1455" s="106"/>
      <c r="U1455" s="106"/>
      <c r="V1455" s="106"/>
      <c r="W1455" s="106"/>
      <c r="X1455" s="106"/>
      <c r="Y1455" s="106"/>
    </row>
    <row r="1456" spans="8:25">
      <c r="H1456" s="106"/>
      <c r="I1456" s="106"/>
      <c r="J1456" s="106"/>
      <c r="K1456" s="106"/>
      <c r="L1456" s="106"/>
      <c r="M1456" s="106"/>
      <c r="N1456" s="106"/>
      <c r="O1456" s="106"/>
      <c r="P1456" s="106"/>
      <c r="Q1456" s="106"/>
      <c r="R1456" s="106"/>
      <c r="S1456" s="106"/>
      <c r="T1456" s="106"/>
      <c r="U1456" s="106"/>
      <c r="V1456" s="106"/>
      <c r="W1456" s="106"/>
      <c r="X1456" s="106"/>
      <c r="Y1456" s="106"/>
    </row>
    <row r="1457" spans="8:25">
      <c r="H1457" s="106"/>
      <c r="I1457" s="106"/>
      <c r="J1457" s="106"/>
      <c r="K1457" s="106"/>
      <c r="L1457" s="106"/>
      <c r="M1457" s="106"/>
      <c r="N1457" s="106"/>
      <c r="O1457" s="106"/>
      <c r="P1457" s="106"/>
      <c r="Q1457" s="106"/>
      <c r="R1457" s="106"/>
      <c r="S1457" s="106"/>
      <c r="T1457" s="106"/>
      <c r="U1457" s="106"/>
      <c r="V1457" s="106"/>
      <c r="W1457" s="106"/>
      <c r="X1457" s="106"/>
      <c r="Y1457" s="106"/>
    </row>
    <row r="1458" spans="8:25">
      <c r="H1458" s="106"/>
      <c r="I1458" s="106"/>
      <c r="J1458" s="106"/>
      <c r="K1458" s="106"/>
      <c r="L1458" s="106"/>
      <c r="M1458" s="106"/>
      <c r="N1458" s="106"/>
      <c r="O1458" s="106"/>
      <c r="P1458" s="106"/>
      <c r="Q1458" s="106"/>
      <c r="R1458" s="106"/>
      <c r="S1458" s="106"/>
      <c r="T1458" s="106"/>
      <c r="U1458" s="106"/>
      <c r="V1458" s="106"/>
      <c r="W1458" s="106"/>
      <c r="X1458" s="106"/>
      <c r="Y1458" s="106"/>
    </row>
    <row r="1459" spans="8:25">
      <c r="H1459" s="106"/>
      <c r="I1459" s="106"/>
      <c r="J1459" s="106"/>
      <c r="K1459" s="106"/>
      <c r="L1459" s="106"/>
      <c r="M1459" s="106"/>
      <c r="N1459" s="106"/>
      <c r="O1459" s="106"/>
      <c r="P1459" s="106"/>
      <c r="Q1459" s="106"/>
      <c r="R1459" s="106"/>
      <c r="S1459" s="106"/>
      <c r="T1459" s="106"/>
      <c r="U1459" s="106"/>
      <c r="V1459" s="106"/>
      <c r="W1459" s="106"/>
      <c r="X1459" s="106"/>
      <c r="Y1459" s="106"/>
    </row>
    <row r="1460" spans="8:25">
      <c r="H1460" s="106"/>
      <c r="I1460" s="106"/>
      <c r="J1460" s="106"/>
      <c r="K1460" s="106"/>
      <c r="L1460" s="106"/>
      <c r="M1460" s="106"/>
      <c r="N1460" s="106"/>
      <c r="O1460" s="106"/>
      <c r="P1460" s="106"/>
      <c r="Q1460" s="106"/>
      <c r="R1460" s="106"/>
      <c r="S1460" s="106"/>
      <c r="T1460" s="106"/>
      <c r="U1460" s="106"/>
      <c r="V1460" s="106"/>
      <c r="W1460" s="106"/>
      <c r="X1460" s="106"/>
      <c r="Y1460" s="106"/>
    </row>
    <row r="1461" spans="8:25">
      <c r="H1461" s="106"/>
      <c r="I1461" s="106"/>
      <c r="J1461" s="106"/>
      <c r="K1461" s="106"/>
      <c r="L1461" s="106"/>
      <c r="M1461" s="106"/>
      <c r="N1461" s="106"/>
      <c r="O1461" s="106"/>
      <c r="P1461" s="106"/>
      <c r="Q1461" s="106"/>
      <c r="R1461" s="106"/>
      <c r="S1461" s="106"/>
      <c r="T1461" s="106"/>
      <c r="U1461" s="106"/>
      <c r="V1461" s="106"/>
      <c r="W1461" s="106"/>
      <c r="X1461" s="106"/>
      <c r="Y1461" s="106"/>
    </row>
    <row r="1462" spans="8:25">
      <c r="H1462" s="106"/>
      <c r="I1462" s="106"/>
      <c r="J1462" s="106"/>
      <c r="K1462" s="106"/>
      <c r="L1462" s="106"/>
      <c r="M1462" s="106"/>
      <c r="N1462" s="106"/>
      <c r="O1462" s="106"/>
      <c r="P1462" s="106"/>
      <c r="Q1462" s="106"/>
      <c r="R1462" s="106"/>
      <c r="S1462" s="106"/>
      <c r="T1462" s="106"/>
      <c r="U1462" s="106"/>
      <c r="V1462" s="106"/>
      <c r="W1462" s="106"/>
      <c r="X1462" s="106"/>
      <c r="Y1462" s="106"/>
    </row>
    <row r="1463" spans="8:25">
      <c r="H1463" s="106"/>
      <c r="I1463" s="106"/>
      <c r="J1463" s="106"/>
      <c r="K1463" s="106"/>
      <c r="L1463" s="106"/>
      <c r="M1463" s="106"/>
      <c r="N1463" s="106"/>
      <c r="O1463" s="106"/>
      <c r="P1463" s="106"/>
      <c r="Q1463" s="106"/>
      <c r="R1463" s="106"/>
      <c r="S1463" s="106"/>
      <c r="T1463" s="106"/>
      <c r="U1463" s="106"/>
      <c r="V1463" s="106"/>
      <c r="W1463" s="106"/>
      <c r="X1463" s="106"/>
      <c r="Y1463" s="106"/>
    </row>
    <row r="1464" spans="8:25">
      <c r="H1464" s="106"/>
      <c r="I1464" s="106"/>
      <c r="J1464" s="106"/>
      <c r="K1464" s="106"/>
      <c r="L1464" s="106"/>
      <c r="M1464" s="106"/>
      <c r="N1464" s="106"/>
      <c r="O1464" s="106"/>
      <c r="P1464" s="106"/>
      <c r="Q1464" s="106"/>
      <c r="R1464" s="106"/>
      <c r="S1464" s="106"/>
      <c r="T1464" s="106"/>
      <c r="U1464" s="106"/>
      <c r="V1464" s="106"/>
      <c r="W1464" s="106"/>
      <c r="X1464" s="106"/>
      <c r="Y1464" s="106"/>
    </row>
    <row r="1465" spans="8:25">
      <c r="H1465" s="106"/>
      <c r="I1465" s="106"/>
      <c r="J1465" s="106"/>
      <c r="K1465" s="106"/>
      <c r="L1465" s="106"/>
      <c r="M1465" s="106"/>
      <c r="N1465" s="106"/>
      <c r="O1465" s="106"/>
      <c r="P1465" s="106"/>
      <c r="Q1465" s="106"/>
      <c r="R1465" s="106"/>
      <c r="S1465" s="106"/>
      <c r="T1465" s="106"/>
      <c r="U1465" s="106"/>
      <c r="V1465" s="106"/>
      <c r="W1465" s="106"/>
      <c r="X1465" s="106"/>
      <c r="Y1465" s="106"/>
    </row>
    <row r="1466" spans="8:25">
      <c r="H1466" s="106"/>
      <c r="I1466" s="106"/>
      <c r="J1466" s="106"/>
      <c r="K1466" s="106"/>
      <c r="L1466" s="106"/>
      <c r="M1466" s="106"/>
      <c r="N1466" s="106"/>
      <c r="O1466" s="106"/>
      <c r="P1466" s="106"/>
      <c r="Q1466" s="106"/>
      <c r="R1466" s="106"/>
      <c r="S1466" s="106"/>
      <c r="T1466" s="106"/>
      <c r="U1466" s="106"/>
      <c r="V1466" s="106"/>
      <c r="W1466" s="106"/>
      <c r="X1466" s="106"/>
      <c r="Y1466" s="106"/>
    </row>
    <row r="1467" spans="8:25">
      <c r="H1467" s="106"/>
      <c r="I1467" s="106"/>
      <c r="J1467" s="106"/>
      <c r="K1467" s="106"/>
      <c r="L1467" s="106"/>
      <c r="M1467" s="106"/>
      <c r="N1467" s="106"/>
      <c r="O1467" s="106"/>
      <c r="P1467" s="106"/>
      <c r="Q1467" s="106"/>
      <c r="R1467" s="106"/>
      <c r="S1467" s="106"/>
      <c r="T1467" s="106"/>
      <c r="U1467" s="106"/>
      <c r="V1467" s="106"/>
      <c r="W1467" s="106"/>
      <c r="X1467" s="106"/>
      <c r="Y1467" s="106"/>
    </row>
    <row r="1468" spans="8:25">
      <c r="H1468" s="106"/>
      <c r="I1468" s="106"/>
      <c r="J1468" s="106"/>
      <c r="K1468" s="106"/>
      <c r="L1468" s="106"/>
      <c r="M1468" s="106"/>
      <c r="N1468" s="106"/>
      <c r="O1468" s="106"/>
      <c r="P1468" s="106"/>
      <c r="Q1468" s="106"/>
      <c r="R1468" s="106"/>
      <c r="S1468" s="106"/>
      <c r="T1468" s="106"/>
      <c r="U1468" s="106"/>
      <c r="V1468" s="106"/>
      <c r="W1468" s="106"/>
      <c r="X1468" s="106"/>
      <c r="Y1468" s="106"/>
    </row>
    <row r="1469" spans="8:25">
      <c r="H1469" s="106"/>
      <c r="I1469" s="106"/>
      <c r="J1469" s="106"/>
      <c r="K1469" s="106"/>
      <c r="L1469" s="106"/>
      <c r="M1469" s="106"/>
      <c r="N1469" s="106"/>
      <c r="O1469" s="106"/>
      <c r="P1469" s="106"/>
      <c r="Q1469" s="106"/>
      <c r="R1469" s="106"/>
      <c r="S1469" s="106"/>
      <c r="T1469" s="106"/>
      <c r="U1469" s="106"/>
      <c r="V1469" s="106"/>
      <c r="W1469" s="106"/>
      <c r="X1469" s="106"/>
      <c r="Y1469" s="106"/>
    </row>
    <row r="1470" spans="8:25">
      <c r="H1470" s="106"/>
      <c r="I1470" s="106"/>
      <c r="J1470" s="106"/>
      <c r="K1470" s="106"/>
      <c r="L1470" s="106"/>
      <c r="M1470" s="106"/>
      <c r="N1470" s="106"/>
      <c r="O1470" s="106"/>
      <c r="P1470" s="106"/>
      <c r="Q1470" s="106"/>
      <c r="R1470" s="106"/>
      <c r="S1470" s="106"/>
      <c r="T1470" s="106"/>
      <c r="U1470" s="106"/>
      <c r="V1470" s="106"/>
      <c r="W1470" s="106"/>
      <c r="X1470" s="106"/>
      <c r="Y1470" s="106"/>
    </row>
    <row r="1471" spans="8:25">
      <c r="H1471" s="106"/>
      <c r="I1471" s="106"/>
      <c r="J1471" s="106"/>
      <c r="K1471" s="106"/>
      <c r="L1471" s="106"/>
      <c r="M1471" s="106"/>
      <c r="N1471" s="106"/>
      <c r="O1471" s="106"/>
      <c r="P1471" s="106"/>
      <c r="Q1471" s="106"/>
      <c r="R1471" s="106"/>
      <c r="S1471" s="106"/>
      <c r="T1471" s="106"/>
      <c r="U1471" s="106"/>
      <c r="V1471" s="106"/>
      <c r="W1471" s="106"/>
      <c r="X1471" s="106"/>
      <c r="Y1471" s="106"/>
    </row>
    <row r="1472" spans="8:25">
      <c r="H1472" s="106"/>
      <c r="I1472" s="106"/>
      <c r="J1472" s="106"/>
      <c r="K1472" s="106"/>
      <c r="L1472" s="106"/>
      <c r="M1472" s="106"/>
      <c r="N1472" s="106"/>
      <c r="O1472" s="106"/>
      <c r="P1472" s="106"/>
      <c r="Q1472" s="106"/>
      <c r="R1472" s="106"/>
      <c r="S1472" s="106"/>
      <c r="T1472" s="106"/>
      <c r="U1472" s="106"/>
      <c r="V1472" s="106"/>
      <c r="W1472" s="106"/>
      <c r="X1472" s="106"/>
      <c r="Y1472" s="106"/>
    </row>
    <row r="1473" spans="8:25">
      <c r="H1473" s="106"/>
      <c r="I1473" s="106"/>
      <c r="J1473" s="106"/>
      <c r="K1473" s="106"/>
      <c r="L1473" s="106"/>
      <c r="M1473" s="106"/>
      <c r="N1473" s="106"/>
      <c r="O1473" s="106"/>
      <c r="P1473" s="106"/>
      <c r="Q1473" s="106"/>
      <c r="R1473" s="106"/>
      <c r="S1473" s="106"/>
      <c r="T1473" s="106"/>
      <c r="U1473" s="106"/>
      <c r="V1473" s="106"/>
      <c r="W1473" s="106"/>
      <c r="X1473" s="106"/>
      <c r="Y1473" s="106"/>
    </row>
    <row r="1474" spans="8:25">
      <c r="H1474" s="106"/>
      <c r="I1474" s="106"/>
      <c r="J1474" s="106"/>
      <c r="K1474" s="106"/>
      <c r="L1474" s="106"/>
      <c r="M1474" s="106"/>
      <c r="N1474" s="106"/>
      <c r="O1474" s="106"/>
      <c r="P1474" s="106"/>
      <c r="Q1474" s="106"/>
      <c r="R1474" s="106"/>
      <c r="S1474" s="106"/>
      <c r="T1474" s="106"/>
      <c r="U1474" s="106"/>
      <c r="V1474" s="106"/>
      <c r="W1474" s="106"/>
      <c r="X1474" s="106"/>
      <c r="Y1474" s="106"/>
    </row>
    <row r="1475" spans="8:25">
      <c r="H1475" s="106"/>
      <c r="I1475" s="106"/>
      <c r="J1475" s="106"/>
      <c r="K1475" s="106"/>
      <c r="L1475" s="106"/>
      <c r="M1475" s="106"/>
      <c r="N1475" s="106"/>
      <c r="O1475" s="106"/>
      <c r="P1475" s="106"/>
      <c r="Q1475" s="106"/>
      <c r="R1475" s="106"/>
      <c r="S1475" s="106"/>
      <c r="T1475" s="106"/>
      <c r="U1475" s="106"/>
      <c r="V1475" s="106"/>
      <c r="W1475" s="106"/>
      <c r="X1475" s="106"/>
      <c r="Y1475" s="106"/>
    </row>
    <row r="1476" spans="8:25">
      <c r="H1476" s="106"/>
      <c r="I1476" s="106"/>
      <c r="J1476" s="106"/>
      <c r="K1476" s="106"/>
      <c r="L1476" s="106"/>
      <c r="M1476" s="106"/>
      <c r="N1476" s="106"/>
      <c r="O1476" s="106"/>
      <c r="P1476" s="106"/>
      <c r="Q1476" s="106"/>
      <c r="R1476" s="106"/>
      <c r="S1476" s="106"/>
      <c r="T1476" s="106"/>
      <c r="U1476" s="106"/>
      <c r="V1476" s="106"/>
      <c r="W1476" s="106"/>
      <c r="X1476" s="106"/>
      <c r="Y1476" s="106"/>
    </row>
    <row r="1477" spans="8:25">
      <c r="H1477" s="106"/>
      <c r="I1477" s="106"/>
      <c r="J1477" s="106"/>
      <c r="K1477" s="106"/>
      <c r="L1477" s="106"/>
      <c r="M1477" s="106"/>
      <c r="N1477" s="106"/>
      <c r="O1477" s="106"/>
      <c r="P1477" s="106"/>
      <c r="Q1477" s="106"/>
      <c r="R1477" s="106"/>
      <c r="S1477" s="106"/>
      <c r="T1477" s="106"/>
      <c r="U1477" s="106"/>
      <c r="V1477" s="106"/>
      <c r="W1477" s="106"/>
      <c r="X1477" s="106"/>
      <c r="Y1477" s="106"/>
    </row>
    <row r="1478" spans="8:25">
      <c r="H1478" s="106"/>
      <c r="I1478" s="106"/>
      <c r="J1478" s="106"/>
      <c r="K1478" s="106"/>
      <c r="L1478" s="106"/>
      <c r="M1478" s="106"/>
      <c r="N1478" s="106"/>
      <c r="O1478" s="106"/>
      <c r="P1478" s="106"/>
      <c r="Q1478" s="106"/>
      <c r="R1478" s="106"/>
      <c r="S1478" s="106"/>
      <c r="T1478" s="106"/>
      <c r="U1478" s="106"/>
      <c r="V1478" s="106"/>
      <c r="W1478" s="106"/>
      <c r="X1478" s="106"/>
      <c r="Y1478" s="106"/>
    </row>
    <row r="1479" spans="8:25">
      <c r="H1479" s="106"/>
      <c r="I1479" s="106"/>
      <c r="J1479" s="106"/>
      <c r="K1479" s="106"/>
      <c r="L1479" s="106"/>
      <c r="M1479" s="106"/>
      <c r="N1479" s="106"/>
      <c r="O1479" s="106"/>
      <c r="P1479" s="106"/>
      <c r="Q1479" s="106"/>
      <c r="R1479" s="106"/>
      <c r="S1479" s="106"/>
      <c r="T1479" s="106"/>
      <c r="U1479" s="106"/>
      <c r="V1479" s="106"/>
      <c r="W1479" s="106"/>
      <c r="X1479" s="106"/>
      <c r="Y1479" s="106"/>
    </row>
    <row r="1480" spans="8:25">
      <c r="H1480" s="106"/>
      <c r="I1480" s="106"/>
      <c r="J1480" s="106"/>
      <c r="K1480" s="106"/>
      <c r="L1480" s="106"/>
      <c r="M1480" s="106"/>
      <c r="N1480" s="106"/>
      <c r="O1480" s="106"/>
      <c r="P1480" s="106"/>
      <c r="Q1480" s="106"/>
      <c r="R1480" s="106"/>
      <c r="S1480" s="106"/>
      <c r="T1480" s="106"/>
      <c r="U1480" s="106"/>
      <c r="V1480" s="106"/>
      <c r="W1480" s="106"/>
      <c r="X1480" s="106"/>
      <c r="Y1480" s="106"/>
    </row>
    <row r="1481" spans="8:25">
      <c r="H1481" s="106"/>
      <c r="I1481" s="106"/>
      <c r="J1481" s="106"/>
      <c r="K1481" s="106"/>
      <c r="L1481" s="106"/>
      <c r="M1481" s="106"/>
      <c r="N1481" s="106"/>
      <c r="O1481" s="106"/>
      <c r="P1481" s="106"/>
      <c r="Q1481" s="106"/>
      <c r="R1481" s="106"/>
      <c r="S1481" s="106"/>
      <c r="T1481" s="106"/>
      <c r="U1481" s="106"/>
      <c r="V1481" s="106"/>
      <c r="W1481" s="106"/>
      <c r="X1481" s="106"/>
      <c r="Y1481" s="106"/>
    </row>
    <row r="1482" spans="8:25">
      <c r="H1482" s="106"/>
      <c r="I1482" s="106"/>
      <c r="J1482" s="106"/>
      <c r="K1482" s="106"/>
      <c r="L1482" s="106"/>
      <c r="M1482" s="106"/>
      <c r="N1482" s="106"/>
      <c r="O1482" s="106"/>
      <c r="P1482" s="106"/>
      <c r="Q1482" s="106"/>
      <c r="R1482" s="106"/>
      <c r="S1482" s="106"/>
      <c r="T1482" s="106"/>
      <c r="U1482" s="106"/>
      <c r="V1482" s="106"/>
      <c r="W1482" s="106"/>
      <c r="X1482" s="106"/>
      <c r="Y1482" s="106"/>
    </row>
    <row r="1483" spans="8:25">
      <c r="H1483" s="106"/>
      <c r="I1483" s="106"/>
      <c r="J1483" s="106"/>
      <c r="K1483" s="106"/>
      <c r="L1483" s="106"/>
      <c r="M1483" s="106"/>
      <c r="N1483" s="106"/>
      <c r="O1483" s="106"/>
      <c r="P1483" s="106"/>
      <c r="Q1483" s="106"/>
      <c r="R1483" s="106"/>
      <c r="S1483" s="106"/>
      <c r="T1483" s="106"/>
      <c r="U1483" s="106"/>
      <c r="V1483" s="106"/>
      <c r="W1483" s="106"/>
      <c r="X1483" s="106"/>
      <c r="Y1483" s="106"/>
    </row>
    <row r="1484" spans="8:25">
      <c r="H1484" s="106"/>
      <c r="I1484" s="106"/>
      <c r="J1484" s="106"/>
      <c r="K1484" s="106"/>
      <c r="L1484" s="106"/>
      <c r="M1484" s="106"/>
      <c r="N1484" s="106"/>
      <c r="O1484" s="106"/>
      <c r="P1484" s="106"/>
      <c r="Q1484" s="106"/>
      <c r="R1484" s="106"/>
      <c r="S1484" s="106"/>
      <c r="T1484" s="106"/>
      <c r="U1484" s="106"/>
      <c r="V1484" s="106"/>
      <c r="W1484" s="106"/>
      <c r="X1484" s="106"/>
      <c r="Y1484" s="106"/>
    </row>
    <row r="1485" spans="8:25">
      <c r="H1485" s="106"/>
      <c r="I1485" s="106"/>
      <c r="J1485" s="106"/>
      <c r="K1485" s="106"/>
      <c r="L1485" s="106"/>
      <c r="M1485" s="106"/>
      <c r="N1485" s="106"/>
      <c r="O1485" s="106"/>
      <c r="P1485" s="106"/>
      <c r="Q1485" s="106"/>
      <c r="R1485" s="106"/>
      <c r="S1485" s="106"/>
      <c r="T1485" s="106"/>
      <c r="U1485" s="106"/>
      <c r="V1485" s="106"/>
      <c r="W1485" s="106"/>
      <c r="X1485" s="106"/>
      <c r="Y1485" s="106"/>
    </row>
    <row r="1486" spans="8:25">
      <c r="H1486" s="106"/>
      <c r="I1486" s="106"/>
      <c r="J1486" s="106"/>
      <c r="K1486" s="106"/>
      <c r="L1486" s="106"/>
      <c r="M1486" s="106"/>
      <c r="N1486" s="106"/>
      <c r="O1486" s="106"/>
      <c r="P1486" s="106"/>
      <c r="Q1486" s="106"/>
      <c r="R1486" s="106"/>
      <c r="S1486" s="106"/>
      <c r="T1486" s="106"/>
      <c r="U1486" s="106"/>
      <c r="V1486" s="106"/>
      <c r="W1486" s="106"/>
      <c r="X1486" s="106"/>
      <c r="Y1486" s="106"/>
    </row>
    <row r="1487" spans="8:25">
      <c r="H1487" s="106"/>
      <c r="I1487" s="106"/>
      <c r="J1487" s="106"/>
      <c r="K1487" s="106"/>
      <c r="L1487" s="106"/>
      <c r="M1487" s="106"/>
      <c r="N1487" s="106"/>
      <c r="O1487" s="106"/>
      <c r="P1487" s="106"/>
      <c r="Q1487" s="106"/>
      <c r="R1487" s="106"/>
      <c r="S1487" s="106"/>
      <c r="T1487" s="106"/>
      <c r="U1487" s="106"/>
      <c r="V1487" s="106"/>
      <c r="W1487" s="106"/>
      <c r="X1487" s="106"/>
      <c r="Y1487" s="106"/>
    </row>
    <row r="1488" spans="8:25">
      <c r="H1488" s="106"/>
      <c r="I1488" s="106"/>
      <c r="J1488" s="106"/>
      <c r="K1488" s="106"/>
      <c r="L1488" s="106"/>
      <c r="M1488" s="106"/>
      <c r="N1488" s="106"/>
      <c r="O1488" s="106"/>
      <c r="P1488" s="106"/>
      <c r="Q1488" s="106"/>
      <c r="R1488" s="106"/>
      <c r="S1488" s="106"/>
      <c r="T1488" s="106"/>
      <c r="U1488" s="106"/>
      <c r="V1488" s="106"/>
      <c r="W1488" s="106"/>
      <c r="X1488" s="106"/>
      <c r="Y1488" s="106"/>
    </row>
    <row r="1489" spans="8:25">
      <c r="H1489" s="106"/>
      <c r="I1489" s="106"/>
      <c r="J1489" s="106"/>
      <c r="K1489" s="106"/>
      <c r="L1489" s="106"/>
      <c r="M1489" s="106"/>
      <c r="N1489" s="106"/>
      <c r="O1489" s="106"/>
      <c r="P1489" s="106"/>
      <c r="Q1489" s="106"/>
      <c r="R1489" s="106"/>
      <c r="S1489" s="106"/>
      <c r="T1489" s="106"/>
      <c r="U1489" s="106"/>
      <c r="V1489" s="106"/>
      <c r="W1489" s="106"/>
      <c r="X1489" s="106"/>
      <c r="Y1489" s="106"/>
    </row>
    <row r="1490" spans="8:25">
      <c r="H1490" s="106"/>
      <c r="I1490" s="106"/>
      <c r="J1490" s="106"/>
      <c r="K1490" s="106"/>
      <c r="L1490" s="106"/>
      <c r="M1490" s="106"/>
      <c r="N1490" s="106"/>
      <c r="O1490" s="106"/>
      <c r="P1490" s="106"/>
      <c r="Q1490" s="106"/>
      <c r="R1490" s="106"/>
      <c r="S1490" s="106"/>
      <c r="T1490" s="106"/>
      <c r="U1490" s="106"/>
      <c r="V1490" s="106"/>
      <c r="W1490" s="106"/>
      <c r="X1490" s="106"/>
      <c r="Y1490" s="106"/>
    </row>
    <row r="1491" spans="8:25">
      <c r="H1491" s="106"/>
      <c r="I1491" s="106"/>
      <c r="J1491" s="106"/>
      <c r="K1491" s="106"/>
      <c r="L1491" s="106"/>
      <c r="M1491" s="106"/>
      <c r="N1491" s="106"/>
      <c r="O1491" s="106"/>
      <c r="P1491" s="106"/>
      <c r="Q1491" s="106"/>
      <c r="R1491" s="106"/>
      <c r="S1491" s="106"/>
      <c r="T1491" s="106"/>
      <c r="U1491" s="106"/>
      <c r="V1491" s="106"/>
      <c r="W1491" s="106"/>
      <c r="X1491" s="106"/>
      <c r="Y1491" s="106"/>
    </row>
    <row r="1492" spans="8:25">
      <c r="H1492" s="106"/>
      <c r="I1492" s="106"/>
      <c r="J1492" s="106"/>
      <c r="K1492" s="106"/>
      <c r="L1492" s="106"/>
      <c r="M1492" s="106"/>
      <c r="N1492" s="106"/>
      <c r="O1492" s="106"/>
      <c r="P1492" s="106"/>
      <c r="Q1492" s="106"/>
      <c r="R1492" s="106"/>
      <c r="S1492" s="106"/>
      <c r="T1492" s="106"/>
      <c r="U1492" s="106"/>
      <c r="V1492" s="106"/>
      <c r="W1492" s="106"/>
      <c r="X1492" s="106"/>
      <c r="Y1492" s="106"/>
    </row>
    <row r="1493" spans="8:25">
      <c r="H1493" s="106"/>
      <c r="I1493" s="106"/>
      <c r="J1493" s="106"/>
      <c r="K1493" s="106"/>
      <c r="L1493" s="106"/>
      <c r="M1493" s="106"/>
      <c r="N1493" s="106"/>
      <c r="O1493" s="106"/>
      <c r="P1493" s="106"/>
      <c r="Q1493" s="106"/>
      <c r="R1493" s="106"/>
      <c r="S1493" s="106"/>
      <c r="T1493" s="106"/>
      <c r="U1493" s="106"/>
      <c r="V1493" s="106"/>
      <c r="W1493" s="106"/>
      <c r="X1493" s="106"/>
      <c r="Y1493" s="106"/>
    </row>
    <row r="1494" spans="8:25">
      <c r="H1494" s="106"/>
      <c r="I1494" s="106"/>
      <c r="J1494" s="106"/>
      <c r="K1494" s="106"/>
      <c r="L1494" s="106"/>
      <c r="M1494" s="106"/>
      <c r="N1494" s="106"/>
      <c r="O1494" s="106"/>
      <c r="P1494" s="106"/>
      <c r="Q1494" s="106"/>
      <c r="R1494" s="106"/>
      <c r="S1494" s="106"/>
      <c r="T1494" s="106"/>
      <c r="U1494" s="106"/>
      <c r="V1494" s="106"/>
      <c r="W1494" s="106"/>
      <c r="X1494" s="106"/>
      <c r="Y1494" s="106"/>
    </row>
    <row r="1495" spans="8:25">
      <c r="H1495" s="106"/>
      <c r="I1495" s="106"/>
      <c r="J1495" s="106"/>
      <c r="K1495" s="106"/>
      <c r="L1495" s="106"/>
      <c r="M1495" s="106"/>
      <c r="N1495" s="106"/>
      <c r="O1495" s="106"/>
      <c r="P1495" s="106"/>
      <c r="Q1495" s="106"/>
      <c r="R1495" s="106"/>
      <c r="S1495" s="106"/>
      <c r="T1495" s="106"/>
      <c r="U1495" s="106"/>
      <c r="V1495" s="106"/>
      <c r="W1495" s="106"/>
      <c r="X1495" s="106"/>
      <c r="Y1495" s="106"/>
    </row>
    <row r="1496" spans="8:25">
      <c r="H1496" s="106"/>
      <c r="I1496" s="106"/>
      <c r="J1496" s="106"/>
      <c r="K1496" s="106"/>
      <c r="L1496" s="106"/>
      <c r="M1496" s="106"/>
      <c r="N1496" s="106"/>
      <c r="O1496" s="106"/>
      <c r="P1496" s="106"/>
      <c r="Q1496" s="106"/>
      <c r="R1496" s="106"/>
      <c r="S1496" s="106"/>
      <c r="T1496" s="106"/>
      <c r="U1496" s="106"/>
      <c r="V1496" s="106"/>
      <c r="W1496" s="106"/>
      <c r="X1496" s="106"/>
      <c r="Y1496" s="106"/>
    </row>
    <row r="1497" spans="8:25">
      <c r="H1497" s="106"/>
      <c r="I1497" s="106"/>
      <c r="J1497" s="106"/>
      <c r="K1497" s="106"/>
      <c r="L1497" s="106"/>
      <c r="M1497" s="106"/>
      <c r="N1497" s="106"/>
      <c r="O1497" s="106"/>
      <c r="P1497" s="106"/>
      <c r="Q1497" s="106"/>
      <c r="R1497" s="106"/>
      <c r="S1497" s="106"/>
      <c r="T1497" s="106"/>
      <c r="U1497" s="106"/>
      <c r="V1497" s="106"/>
      <c r="W1497" s="106"/>
      <c r="X1497" s="106"/>
      <c r="Y1497" s="106"/>
    </row>
    <row r="1498" spans="8:25">
      <c r="H1498" s="106"/>
      <c r="I1498" s="106"/>
      <c r="J1498" s="106"/>
      <c r="K1498" s="106"/>
      <c r="L1498" s="106"/>
      <c r="M1498" s="106"/>
      <c r="N1498" s="106"/>
      <c r="O1498" s="106"/>
      <c r="P1498" s="106"/>
      <c r="Q1498" s="106"/>
      <c r="R1498" s="106"/>
      <c r="S1498" s="106"/>
      <c r="T1498" s="106"/>
      <c r="U1498" s="106"/>
      <c r="V1498" s="106"/>
      <c r="W1498" s="106"/>
      <c r="X1498" s="106"/>
      <c r="Y1498" s="106"/>
    </row>
    <row r="1499" spans="8:25">
      <c r="H1499" s="106"/>
      <c r="I1499" s="106"/>
      <c r="J1499" s="106"/>
      <c r="K1499" s="106"/>
      <c r="L1499" s="106"/>
      <c r="M1499" s="106"/>
      <c r="N1499" s="106"/>
      <c r="O1499" s="106"/>
      <c r="P1499" s="106"/>
      <c r="Q1499" s="106"/>
      <c r="R1499" s="106"/>
      <c r="S1499" s="106"/>
      <c r="T1499" s="106"/>
      <c r="U1499" s="106"/>
      <c r="V1499" s="106"/>
      <c r="W1499" s="106"/>
      <c r="X1499" s="106"/>
      <c r="Y1499" s="106"/>
    </row>
    <row r="1500" spans="8:25">
      <c r="H1500" s="106"/>
      <c r="I1500" s="106"/>
      <c r="J1500" s="106"/>
      <c r="K1500" s="106"/>
      <c r="L1500" s="106"/>
      <c r="M1500" s="106"/>
      <c r="N1500" s="106"/>
      <c r="O1500" s="106"/>
      <c r="P1500" s="106"/>
      <c r="Q1500" s="106"/>
      <c r="R1500" s="106"/>
      <c r="S1500" s="106"/>
      <c r="T1500" s="106"/>
      <c r="U1500" s="106"/>
      <c r="V1500" s="106"/>
      <c r="W1500" s="106"/>
      <c r="X1500" s="106"/>
      <c r="Y1500" s="106"/>
    </row>
    <row r="1501" spans="8:25">
      <c r="H1501" s="106"/>
      <c r="I1501" s="106"/>
      <c r="J1501" s="106"/>
      <c r="K1501" s="106"/>
      <c r="L1501" s="106"/>
      <c r="M1501" s="106"/>
      <c r="N1501" s="106"/>
      <c r="O1501" s="106"/>
      <c r="P1501" s="106"/>
      <c r="Q1501" s="106"/>
      <c r="R1501" s="106"/>
      <c r="S1501" s="106"/>
      <c r="T1501" s="106"/>
      <c r="U1501" s="106"/>
      <c r="V1501" s="106"/>
      <c r="W1501" s="106"/>
      <c r="X1501" s="106"/>
      <c r="Y1501" s="106"/>
    </row>
    <row r="1502" spans="8:25">
      <c r="H1502" s="106"/>
      <c r="I1502" s="106"/>
      <c r="J1502" s="106"/>
      <c r="K1502" s="106"/>
      <c r="L1502" s="106"/>
      <c r="M1502" s="106"/>
      <c r="N1502" s="106"/>
      <c r="O1502" s="106"/>
      <c r="P1502" s="106"/>
      <c r="Q1502" s="106"/>
      <c r="R1502" s="106"/>
      <c r="S1502" s="106"/>
      <c r="T1502" s="106"/>
      <c r="U1502" s="106"/>
      <c r="V1502" s="106"/>
      <c r="W1502" s="106"/>
      <c r="X1502" s="106"/>
      <c r="Y1502" s="106"/>
    </row>
    <row r="1503" spans="8:25">
      <c r="H1503" s="106"/>
      <c r="I1503" s="106"/>
      <c r="J1503" s="106"/>
      <c r="K1503" s="106"/>
      <c r="L1503" s="106"/>
      <c r="M1503" s="106"/>
      <c r="N1503" s="106"/>
      <c r="O1503" s="106"/>
      <c r="P1503" s="106"/>
      <c r="Q1503" s="106"/>
      <c r="R1503" s="106"/>
      <c r="S1503" s="106"/>
      <c r="T1503" s="106"/>
      <c r="U1503" s="106"/>
      <c r="V1503" s="106"/>
      <c r="W1503" s="106"/>
      <c r="X1503" s="106"/>
      <c r="Y1503" s="106"/>
    </row>
    <row r="1504" spans="8:25">
      <c r="H1504" s="106"/>
      <c r="I1504" s="106"/>
      <c r="J1504" s="106"/>
      <c r="K1504" s="106"/>
      <c r="L1504" s="106"/>
      <c r="M1504" s="106"/>
      <c r="N1504" s="106"/>
      <c r="O1504" s="106"/>
      <c r="P1504" s="106"/>
      <c r="Q1504" s="106"/>
      <c r="R1504" s="106"/>
      <c r="S1504" s="106"/>
      <c r="T1504" s="106"/>
      <c r="U1504" s="106"/>
      <c r="V1504" s="106"/>
      <c r="W1504" s="106"/>
      <c r="X1504" s="106"/>
      <c r="Y1504" s="106"/>
    </row>
    <row r="1505" spans="8:25">
      <c r="H1505" s="106"/>
      <c r="I1505" s="106"/>
      <c r="J1505" s="106"/>
      <c r="K1505" s="106"/>
      <c r="L1505" s="106"/>
      <c r="M1505" s="106"/>
      <c r="N1505" s="106"/>
      <c r="O1505" s="106"/>
      <c r="P1505" s="106"/>
      <c r="Q1505" s="106"/>
      <c r="R1505" s="106"/>
      <c r="S1505" s="106"/>
      <c r="T1505" s="106"/>
      <c r="U1505" s="106"/>
      <c r="V1505" s="106"/>
      <c r="W1505" s="106"/>
      <c r="X1505" s="106"/>
      <c r="Y1505" s="106"/>
    </row>
    <row r="1506" spans="8:25">
      <c r="H1506" s="106"/>
      <c r="I1506" s="106"/>
      <c r="J1506" s="106"/>
      <c r="K1506" s="106"/>
      <c r="L1506" s="106"/>
      <c r="M1506" s="106"/>
      <c r="N1506" s="106"/>
      <c r="O1506" s="106"/>
      <c r="P1506" s="106"/>
      <c r="Q1506" s="106"/>
      <c r="R1506" s="106"/>
      <c r="S1506" s="106"/>
      <c r="T1506" s="106"/>
      <c r="U1506" s="106"/>
      <c r="V1506" s="106"/>
      <c r="W1506" s="106"/>
      <c r="X1506" s="106"/>
      <c r="Y1506" s="106"/>
    </row>
    <row r="1507" spans="8:25">
      <c r="H1507" s="106"/>
      <c r="I1507" s="106"/>
      <c r="J1507" s="106"/>
      <c r="K1507" s="106"/>
      <c r="L1507" s="106"/>
      <c r="M1507" s="106"/>
      <c r="N1507" s="106"/>
      <c r="O1507" s="106"/>
      <c r="P1507" s="106"/>
      <c r="Q1507" s="106"/>
      <c r="R1507" s="106"/>
      <c r="S1507" s="106"/>
      <c r="T1507" s="106"/>
      <c r="U1507" s="106"/>
      <c r="V1507" s="106"/>
      <c r="W1507" s="106"/>
      <c r="X1507" s="106"/>
      <c r="Y1507" s="106"/>
    </row>
    <row r="1508" spans="8:25">
      <c r="H1508" s="106"/>
      <c r="I1508" s="106"/>
      <c r="J1508" s="106"/>
      <c r="K1508" s="106"/>
      <c r="L1508" s="106"/>
      <c r="M1508" s="106"/>
      <c r="N1508" s="106"/>
      <c r="O1508" s="106"/>
      <c r="P1508" s="106"/>
      <c r="Q1508" s="106"/>
      <c r="R1508" s="106"/>
      <c r="S1508" s="106"/>
      <c r="T1508" s="106"/>
      <c r="U1508" s="106"/>
      <c r="V1508" s="106"/>
      <c r="W1508" s="106"/>
      <c r="X1508" s="106"/>
      <c r="Y1508" s="106"/>
    </row>
    <row r="1509" spans="8:25">
      <c r="H1509" s="106"/>
      <c r="I1509" s="106"/>
      <c r="J1509" s="106"/>
      <c r="K1509" s="106"/>
      <c r="L1509" s="106"/>
      <c r="M1509" s="106"/>
      <c r="N1509" s="106"/>
      <c r="O1509" s="106"/>
      <c r="P1509" s="106"/>
      <c r="Q1509" s="106"/>
      <c r="R1509" s="106"/>
      <c r="S1509" s="106"/>
      <c r="T1509" s="106"/>
      <c r="U1509" s="106"/>
      <c r="V1509" s="106"/>
      <c r="W1509" s="106"/>
      <c r="X1509" s="106"/>
      <c r="Y1509" s="106"/>
    </row>
    <row r="1510" spans="8:25">
      <c r="H1510" s="106"/>
      <c r="I1510" s="106"/>
      <c r="J1510" s="106"/>
      <c r="K1510" s="106"/>
      <c r="L1510" s="106"/>
      <c r="M1510" s="106"/>
      <c r="N1510" s="106"/>
      <c r="O1510" s="106"/>
      <c r="P1510" s="106"/>
      <c r="Q1510" s="106"/>
      <c r="R1510" s="106"/>
      <c r="S1510" s="106"/>
      <c r="T1510" s="106"/>
      <c r="U1510" s="106"/>
      <c r="V1510" s="106"/>
      <c r="W1510" s="106"/>
      <c r="X1510" s="106"/>
      <c r="Y1510" s="106"/>
    </row>
    <row r="1511" spans="8:25">
      <c r="H1511" s="106"/>
      <c r="I1511" s="106"/>
      <c r="J1511" s="106"/>
      <c r="K1511" s="106"/>
      <c r="L1511" s="106"/>
      <c r="M1511" s="106"/>
      <c r="N1511" s="106"/>
      <c r="O1511" s="106"/>
      <c r="P1511" s="106"/>
      <c r="Q1511" s="106"/>
      <c r="R1511" s="106"/>
      <c r="S1511" s="106"/>
      <c r="T1511" s="106"/>
      <c r="U1511" s="106"/>
      <c r="V1511" s="106"/>
      <c r="W1511" s="106"/>
      <c r="X1511" s="106"/>
      <c r="Y1511" s="106"/>
    </row>
    <row r="1512" spans="8:25">
      <c r="H1512" s="106"/>
      <c r="I1512" s="106"/>
      <c r="J1512" s="106"/>
      <c r="K1512" s="106"/>
      <c r="L1512" s="106"/>
      <c r="M1512" s="106"/>
      <c r="N1512" s="106"/>
      <c r="O1512" s="106"/>
      <c r="P1512" s="106"/>
      <c r="Q1512" s="106"/>
      <c r="R1512" s="106"/>
      <c r="S1512" s="106"/>
      <c r="T1512" s="106"/>
      <c r="U1512" s="106"/>
      <c r="V1512" s="106"/>
      <c r="W1512" s="106"/>
      <c r="X1512" s="106"/>
      <c r="Y1512" s="106"/>
    </row>
    <row r="1513" spans="8:25">
      <c r="H1513" s="106"/>
      <c r="I1513" s="106"/>
      <c r="J1513" s="106"/>
      <c r="K1513" s="106"/>
      <c r="L1513" s="106"/>
      <c r="M1513" s="106"/>
      <c r="N1513" s="106"/>
      <c r="O1513" s="106"/>
      <c r="P1513" s="106"/>
      <c r="Q1513" s="106"/>
      <c r="R1513" s="106"/>
      <c r="S1513" s="106"/>
      <c r="T1513" s="106"/>
      <c r="U1513" s="106"/>
      <c r="V1513" s="106"/>
      <c r="W1513" s="106"/>
      <c r="X1513" s="106"/>
      <c r="Y1513" s="106"/>
    </row>
    <row r="1514" spans="8:25">
      <c r="H1514" s="106"/>
      <c r="I1514" s="106"/>
      <c r="J1514" s="106"/>
      <c r="K1514" s="106"/>
      <c r="L1514" s="106"/>
      <c r="M1514" s="106"/>
      <c r="N1514" s="106"/>
      <c r="O1514" s="106"/>
      <c r="P1514" s="106"/>
      <c r="Q1514" s="106"/>
      <c r="R1514" s="106"/>
      <c r="S1514" s="106"/>
      <c r="T1514" s="106"/>
      <c r="U1514" s="106"/>
      <c r="V1514" s="106"/>
      <c r="W1514" s="106"/>
      <c r="X1514" s="106"/>
      <c r="Y1514" s="106"/>
    </row>
    <row r="1515" spans="8:25">
      <c r="H1515" s="106"/>
      <c r="I1515" s="106"/>
      <c r="J1515" s="106"/>
      <c r="K1515" s="106"/>
      <c r="L1515" s="106"/>
      <c r="M1515" s="106"/>
      <c r="N1515" s="106"/>
      <c r="O1515" s="106"/>
      <c r="P1515" s="106"/>
      <c r="Q1515" s="106"/>
      <c r="R1515" s="106"/>
      <c r="S1515" s="106"/>
      <c r="T1515" s="106"/>
      <c r="U1515" s="106"/>
      <c r="V1515" s="106"/>
      <c r="W1515" s="106"/>
      <c r="X1515" s="106"/>
      <c r="Y1515" s="106"/>
    </row>
    <row r="1516" spans="8:25">
      <c r="H1516" s="106"/>
      <c r="I1516" s="106"/>
      <c r="J1516" s="106"/>
      <c r="K1516" s="106"/>
      <c r="L1516" s="106"/>
      <c r="M1516" s="106"/>
      <c r="N1516" s="106"/>
      <c r="O1516" s="106"/>
      <c r="P1516" s="106"/>
      <c r="Q1516" s="106"/>
      <c r="R1516" s="106"/>
      <c r="S1516" s="106"/>
      <c r="T1516" s="106"/>
      <c r="U1516" s="106"/>
      <c r="V1516" s="106"/>
      <c r="W1516" s="106"/>
      <c r="X1516" s="106"/>
      <c r="Y1516" s="106"/>
    </row>
    <row r="1517" spans="8:25">
      <c r="H1517" s="106"/>
      <c r="I1517" s="106"/>
      <c r="J1517" s="106"/>
      <c r="K1517" s="106"/>
      <c r="L1517" s="106"/>
      <c r="M1517" s="106"/>
      <c r="N1517" s="106"/>
      <c r="O1517" s="106"/>
      <c r="P1517" s="106"/>
      <c r="Q1517" s="106"/>
      <c r="R1517" s="106"/>
      <c r="S1517" s="106"/>
      <c r="T1517" s="106"/>
      <c r="U1517" s="106"/>
      <c r="V1517" s="106"/>
      <c r="W1517" s="106"/>
      <c r="X1517" s="106"/>
      <c r="Y1517" s="106"/>
    </row>
    <row r="1518" spans="8:25">
      <c r="H1518" s="106"/>
      <c r="I1518" s="106"/>
      <c r="J1518" s="106"/>
      <c r="K1518" s="106"/>
      <c r="L1518" s="106"/>
      <c r="M1518" s="106"/>
      <c r="N1518" s="106"/>
      <c r="O1518" s="106"/>
      <c r="P1518" s="106"/>
      <c r="Q1518" s="106"/>
      <c r="R1518" s="106"/>
      <c r="S1518" s="106"/>
      <c r="T1518" s="106"/>
      <c r="U1518" s="106"/>
      <c r="V1518" s="106"/>
      <c r="W1518" s="106"/>
      <c r="X1518" s="106"/>
      <c r="Y1518" s="106"/>
    </row>
    <row r="1519" spans="8:25">
      <c r="H1519" s="106"/>
      <c r="I1519" s="106"/>
      <c r="J1519" s="106"/>
      <c r="K1519" s="106"/>
      <c r="L1519" s="106"/>
      <c r="M1519" s="106"/>
      <c r="N1519" s="106"/>
      <c r="O1519" s="106"/>
      <c r="P1519" s="106"/>
      <c r="Q1519" s="106"/>
      <c r="R1519" s="106"/>
      <c r="S1519" s="106"/>
      <c r="T1519" s="106"/>
      <c r="U1519" s="106"/>
      <c r="V1519" s="106"/>
      <c r="W1519" s="106"/>
      <c r="X1519" s="106"/>
      <c r="Y1519" s="106"/>
    </row>
    <row r="1520" spans="8:25">
      <c r="H1520" s="106"/>
      <c r="I1520" s="106"/>
      <c r="J1520" s="106"/>
      <c r="K1520" s="106"/>
      <c r="L1520" s="106"/>
      <c r="M1520" s="106"/>
      <c r="N1520" s="106"/>
      <c r="O1520" s="106"/>
      <c r="P1520" s="106"/>
      <c r="Q1520" s="106"/>
      <c r="R1520" s="106"/>
      <c r="S1520" s="106"/>
      <c r="T1520" s="106"/>
      <c r="U1520" s="106"/>
      <c r="V1520" s="106"/>
      <c r="W1520" s="106"/>
      <c r="X1520" s="106"/>
      <c r="Y1520" s="106"/>
    </row>
    <row r="1521" spans="8:25">
      <c r="H1521" s="106"/>
      <c r="I1521" s="106"/>
      <c r="J1521" s="106"/>
      <c r="K1521" s="106"/>
      <c r="L1521" s="106"/>
      <c r="M1521" s="106"/>
      <c r="N1521" s="106"/>
      <c r="O1521" s="106"/>
      <c r="P1521" s="106"/>
      <c r="Q1521" s="106"/>
      <c r="R1521" s="106"/>
      <c r="S1521" s="106"/>
      <c r="T1521" s="106"/>
      <c r="U1521" s="106"/>
      <c r="V1521" s="106"/>
      <c r="W1521" s="106"/>
      <c r="X1521" s="106"/>
      <c r="Y1521" s="106"/>
    </row>
    <row r="1522" spans="8:25">
      <c r="H1522" s="106"/>
      <c r="I1522" s="106"/>
      <c r="J1522" s="106"/>
      <c r="K1522" s="106"/>
      <c r="L1522" s="106"/>
      <c r="M1522" s="106"/>
      <c r="N1522" s="106"/>
      <c r="O1522" s="106"/>
      <c r="P1522" s="106"/>
      <c r="Q1522" s="106"/>
      <c r="R1522" s="106"/>
      <c r="S1522" s="106"/>
      <c r="T1522" s="106"/>
      <c r="U1522" s="106"/>
      <c r="V1522" s="106"/>
      <c r="W1522" s="106"/>
      <c r="X1522" s="106"/>
      <c r="Y1522" s="106"/>
    </row>
    <row r="1523" spans="8:25">
      <c r="H1523" s="106"/>
      <c r="I1523" s="106"/>
      <c r="J1523" s="106"/>
      <c r="K1523" s="106"/>
      <c r="L1523" s="106"/>
      <c r="M1523" s="106"/>
      <c r="N1523" s="106"/>
      <c r="O1523" s="106"/>
      <c r="P1523" s="106"/>
      <c r="Q1523" s="106"/>
      <c r="R1523" s="106"/>
      <c r="S1523" s="106"/>
      <c r="T1523" s="106"/>
      <c r="U1523" s="106"/>
      <c r="V1523" s="106"/>
      <c r="W1523" s="106"/>
      <c r="X1523" s="106"/>
      <c r="Y1523" s="106"/>
    </row>
    <row r="1524" spans="8:25">
      <c r="H1524" s="106"/>
      <c r="I1524" s="106"/>
      <c r="J1524" s="106"/>
      <c r="K1524" s="106"/>
      <c r="L1524" s="106"/>
      <c r="M1524" s="106"/>
      <c r="N1524" s="106"/>
      <c r="O1524" s="106"/>
      <c r="P1524" s="106"/>
      <c r="Q1524" s="106"/>
      <c r="R1524" s="106"/>
      <c r="S1524" s="106"/>
      <c r="T1524" s="106"/>
      <c r="U1524" s="106"/>
      <c r="V1524" s="106"/>
      <c r="W1524" s="106"/>
      <c r="X1524" s="106"/>
      <c r="Y1524" s="106"/>
    </row>
    <row r="1525" spans="8:25">
      <c r="H1525" s="106"/>
      <c r="I1525" s="106"/>
      <c r="J1525" s="106"/>
      <c r="K1525" s="106"/>
      <c r="L1525" s="106"/>
      <c r="M1525" s="106"/>
      <c r="N1525" s="106"/>
      <c r="O1525" s="106"/>
      <c r="P1525" s="106"/>
      <c r="Q1525" s="106"/>
      <c r="R1525" s="106"/>
      <c r="S1525" s="106"/>
      <c r="T1525" s="106"/>
      <c r="U1525" s="106"/>
      <c r="V1525" s="106"/>
      <c r="W1525" s="106"/>
      <c r="X1525" s="106"/>
      <c r="Y1525" s="106"/>
    </row>
    <row r="1526" spans="8:25">
      <c r="H1526" s="106"/>
      <c r="I1526" s="106"/>
      <c r="J1526" s="106"/>
      <c r="K1526" s="106"/>
      <c r="L1526" s="106"/>
      <c r="M1526" s="106"/>
      <c r="N1526" s="106"/>
      <c r="O1526" s="106"/>
      <c r="P1526" s="106"/>
      <c r="Q1526" s="106"/>
      <c r="R1526" s="106"/>
      <c r="S1526" s="106"/>
      <c r="T1526" s="106"/>
      <c r="U1526" s="106"/>
      <c r="V1526" s="106"/>
      <c r="W1526" s="106"/>
      <c r="X1526" s="106"/>
      <c r="Y1526" s="106"/>
    </row>
    <row r="1527" spans="8:25">
      <c r="H1527" s="106"/>
      <c r="I1527" s="106"/>
      <c r="J1527" s="106"/>
      <c r="K1527" s="106"/>
      <c r="L1527" s="106"/>
      <c r="M1527" s="106"/>
      <c r="N1527" s="106"/>
      <c r="O1527" s="106"/>
      <c r="P1527" s="106"/>
      <c r="Q1527" s="106"/>
      <c r="R1527" s="106"/>
      <c r="S1527" s="106"/>
      <c r="T1527" s="106"/>
      <c r="U1527" s="106"/>
      <c r="V1527" s="106"/>
      <c r="W1527" s="106"/>
      <c r="X1527" s="106"/>
      <c r="Y1527" s="106"/>
    </row>
    <row r="1528" spans="8:25">
      <c r="H1528" s="106"/>
      <c r="I1528" s="106"/>
      <c r="J1528" s="106"/>
      <c r="K1528" s="106"/>
      <c r="L1528" s="106"/>
      <c r="M1528" s="106"/>
      <c r="N1528" s="106"/>
      <c r="O1528" s="106"/>
      <c r="P1528" s="106"/>
      <c r="Q1528" s="106"/>
      <c r="R1528" s="106"/>
      <c r="S1528" s="106"/>
      <c r="T1528" s="106"/>
      <c r="U1528" s="106"/>
      <c r="V1528" s="106"/>
      <c r="W1528" s="106"/>
      <c r="X1528" s="106"/>
      <c r="Y1528" s="106"/>
    </row>
    <row r="1529" spans="8:25">
      <c r="H1529" s="106"/>
      <c r="I1529" s="106"/>
      <c r="J1529" s="106"/>
      <c r="K1529" s="106"/>
      <c r="L1529" s="106"/>
      <c r="M1529" s="106"/>
      <c r="N1529" s="106"/>
      <c r="O1529" s="106"/>
      <c r="P1529" s="106"/>
      <c r="Q1529" s="106"/>
      <c r="R1529" s="106"/>
      <c r="S1529" s="106"/>
      <c r="T1529" s="106"/>
      <c r="U1529" s="106"/>
      <c r="V1529" s="106"/>
      <c r="W1529" s="106"/>
      <c r="X1529" s="106"/>
      <c r="Y1529" s="106"/>
    </row>
    <row r="1530" spans="8:25">
      <c r="H1530" s="106"/>
      <c r="I1530" s="106"/>
      <c r="J1530" s="106"/>
      <c r="K1530" s="106"/>
      <c r="L1530" s="106"/>
      <c r="M1530" s="106"/>
      <c r="N1530" s="106"/>
      <c r="O1530" s="106"/>
      <c r="P1530" s="106"/>
      <c r="Q1530" s="106"/>
      <c r="R1530" s="106"/>
      <c r="S1530" s="106"/>
      <c r="T1530" s="106"/>
      <c r="U1530" s="106"/>
      <c r="V1530" s="106"/>
      <c r="W1530" s="106"/>
      <c r="X1530" s="106"/>
      <c r="Y1530" s="106"/>
    </row>
    <row r="1531" spans="8:25">
      <c r="H1531" s="106"/>
      <c r="I1531" s="106"/>
      <c r="J1531" s="106"/>
      <c r="K1531" s="106"/>
      <c r="L1531" s="106"/>
      <c r="M1531" s="106"/>
      <c r="N1531" s="106"/>
      <c r="O1531" s="106"/>
      <c r="P1531" s="106"/>
      <c r="Q1531" s="106"/>
      <c r="R1531" s="106"/>
      <c r="S1531" s="106"/>
      <c r="T1531" s="106"/>
      <c r="U1531" s="106"/>
      <c r="V1531" s="106"/>
      <c r="W1531" s="106"/>
      <c r="X1531" s="106"/>
      <c r="Y1531" s="106"/>
    </row>
    <row r="1532" spans="8:25">
      <c r="H1532" s="106"/>
      <c r="I1532" s="106"/>
      <c r="J1532" s="106"/>
      <c r="K1532" s="106"/>
      <c r="L1532" s="106"/>
      <c r="M1532" s="106"/>
      <c r="N1532" s="106"/>
      <c r="O1532" s="106"/>
      <c r="P1532" s="106"/>
      <c r="Q1532" s="106"/>
      <c r="R1532" s="106"/>
      <c r="S1532" s="106"/>
      <c r="T1532" s="106"/>
      <c r="U1532" s="106"/>
      <c r="V1532" s="106"/>
      <c r="W1532" s="106"/>
      <c r="X1532" s="106"/>
      <c r="Y1532" s="106"/>
    </row>
    <row r="1533" spans="8:25">
      <c r="H1533" s="106"/>
      <c r="I1533" s="106"/>
      <c r="J1533" s="106"/>
      <c r="K1533" s="106"/>
      <c r="L1533" s="106"/>
      <c r="M1533" s="106"/>
      <c r="N1533" s="106"/>
      <c r="O1533" s="106"/>
      <c r="P1533" s="106"/>
      <c r="Q1533" s="106"/>
      <c r="R1533" s="106"/>
      <c r="S1533" s="106"/>
      <c r="T1533" s="106"/>
      <c r="U1533" s="106"/>
      <c r="V1533" s="106"/>
      <c r="W1533" s="106"/>
      <c r="X1533" s="106"/>
      <c r="Y1533" s="106"/>
    </row>
    <row r="1534" spans="8:25">
      <c r="H1534" s="106"/>
      <c r="I1534" s="106"/>
      <c r="J1534" s="106"/>
      <c r="K1534" s="106"/>
      <c r="L1534" s="106"/>
      <c r="M1534" s="106"/>
      <c r="N1534" s="106"/>
      <c r="O1534" s="106"/>
      <c r="P1534" s="106"/>
      <c r="Q1534" s="106"/>
      <c r="R1534" s="106"/>
      <c r="S1534" s="106"/>
      <c r="T1534" s="106"/>
      <c r="U1534" s="106"/>
      <c r="V1534" s="106"/>
      <c r="W1534" s="106"/>
      <c r="X1534" s="106"/>
      <c r="Y1534" s="106"/>
    </row>
    <row r="1535" spans="8:25">
      <c r="H1535" s="106"/>
      <c r="I1535" s="106"/>
      <c r="J1535" s="106"/>
      <c r="K1535" s="106"/>
      <c r="L1535" s="106"/>
      <c r="M1535" s="106"/>
      <c r="N1535" s="106"/>
      <c r="O1535" s="106"/>
      <c r="P1535" s="106"/>
      <c r="Q1535" s="106"/>
      <c r="R1535" s="106"/>
      <c r="S1535" s="106"/>
      <c r="T1535" s="106"/>
      <c r="U1535" s="106"/>
      <c r="V1535" s="106"/>
      <c r="W1535" s="106"/>
      <c r="X1535" s="106"/>
      <c r="Y1535" s="106"/>
    </row>
    <row r="1536" spans="8:25">
      <c r="H1536" s="106"/>
      <c r="I1536" s="106"/>
      <c r="J1536" s="106"/>
      <c r="K1536" s="106"/>
      <c r="L1536" s="106"/>
      <c r="M1536" s="106"/>
      <c r="N1536" s="106"/>
      <c r="O1536" s="106"/>
      <c r="P1536" s="106"/>
      <c r="Q1536" s="106"/>
      <c r="R1536" s="106"/>
      <c r="S1536" s="106"/>
      <c r="T1536" s="106"/>
      <c r="U1536" s="106"/>
      <c r="V1536" s="106"/>
      <c r="W1536" s="106"/>
      <c r="X1536" s="106"/>
      <c r="Y1536" s="106"/>
    </row>
    <row r="1537" spans="8:25">
      <c r="H1537" s="106"/>
      <c r="I1537" s="106"/>
      <c r="J1537" s="106"/>
      <c r="K1537" s="106"/>
      <c r="L1537" s="106"/>
      <c r="M1537" s="106"/>
      <c r="N1537" s="106"/>
      <c r="O1537" s="106"/>
      <c r="P1537" s="106"/>
      <c r="Q1537" s="106"/>
      <c r="R1537" s="106"/>
      <c r="S1537" s="106"/>
      <c r="T1537" s="106"/>
      <c r="U1537" s="106"/>
      <c r="V1537" s="106"/>
      <c r="W1537" s="106"/>
      <c r="X1537" s="106"/>
      <c r="Y1537" s="106"/>
    </row>
    <row r="1538" spans="8:25">
      <c r="H1538" s="106"/>
      <c r="I1538" s="106"/>
      <c r="J1538" s="106"/>
      <c r="K1538" s="106"/>
      <c r="L1538" s="106"/>
      <c r="M1538" s="106"/>
      <c r="N1538" s="106"/>
      <c r="O1538" s="106"/>
      <c r="P1538" s="106"/>
      <c r="Q1538" s="106"/>
      <c r="R1538" s="106"/>
      <c r="S1538" s="106"/>
      <c r="T1538" s="106"/>
      <c r="U1538" s="106"/>
      <c r="V1538" s="106"/>
      <c r="W1538" s="106"/>
      <c r="X1538" s="106"/>
      <c r="Y1538" s="106"/>
    </row>
    <row r="1539" spans="8:25">
      <c r="H1539" s="106"/>
      <c r="I1539" s="106"/>
      <c r="J1539" s="106"/>
      <c r="K1539" s="106"/>
      <c r="L1539" s="106"/>
      <c r="M1539" s="106"/>
      <c r="N1539" s="106"/>
      <c r="O1539" s="106"/>
      <c r="P1539" s="106"/>
      <c r="Q1539" s="106"/>
      <c r="R1539" s="106"/>
      <c r="S1539" s="106"/>
      <c r="T1539" s="106"/>
      <c r="U1539" s="106"/>
      <c r="V1539" s="106"/>
      <c r="W1539" s="106"/>
      <c r="X1539" s="106"/>
      <c r="Y1539" s="106"/>
    </row>
    <row r="1540" spans="8:25">
      <c r="H1540" s="106"/>
      <c r="I1540" s="106"/>
      <c r="J1540" s="106"/>
      <c r="K1540" s="106"/>
      <c r="L1540" s="106"/>
      <c r="M1540" s="106"/>
      <c r="N1540" s="106"/>
      <c r="O1540" s="106"/>
      <c r="P1540" s="106"/>
      <c r="Q1540" s="106"/>
      <c r="R1540" s="106"/>
      <c r="S1540" s="106"/>
      <c r="T1540" s="106"/>
      <c r="U1540" s="106"/>
      <c r="V1540" s="106"/>
      <c r="W1540" s="106"/>
      <c r="X1540" s="106"/>
      <c r="Y1540" s="106"/>
    </row>
    <row r="1541" spans="8:25">
      <c r="H1541" s="106"/>
      <c r="I1541" s="106"/>
      <c r="J1541" s="106"/>
      <c r="K1541" s="106"/>
      <c r="L1541" s="106"/>
      <c r="M1541" s="106"/>
      <c r="N1541" s="106"/>
      <c r="O1541" s="106"/>
      <c r="P1541" s="106"/>
      <c r="Q1541" s="106"/>
      <c r="R1541" s="106"/>
      <c r="S1541" s="106"/>
      <c r="T1541" s="106"/>
      <c r="U1541" s="106"/>
      <c r="V1541" s="106"/>
      <c r="W1541" s="106"/>
      <c r="X1541" s="106"/>
      <c r="Y1541" s="106"/>
    </row>
    <row r="1542" spans="8:25">
      <c r="H1542" s="106"/>
      <c r="I1542" s="106"/>
      <c r="J1542" s="106"/>
      <c r="K1542" s="106"/>
      <c r="L1542" s="106"/>
      <c r="M1542" s="106"/>
      <c r="N1542" s="106"/>
      <c r="O1542" s="106"/>
      <c r="P1542" s="106"/>
      <c r="Q1542" s="106"/>
      <c r="R1542" s="106"/>
      <c r="S1542" s="106"/>
      <c r="T1542" s="106"/>
      <c r="U1542" s="106"/>
      <c r="V1542" s="106"/>
      <c r="W1542" s="106"/>
      <c r="X1542" s="106"/>
      <c r="Y1542" s="106"/>
    </row>
    <row r="1543" spans="8:25">
      <c r="H1543" s="106"/>
      <c r="I1543" s="106"/>
      <c r="J1543" s="106"/>
      <c r="K1543" s="106"/>
      <c r="L1543" s="106"/>
      <c r="M1543" s="106"/>
      <c r="N1543" s="106"/>
      <c r="O1543" s="106"/>
      <c r="P1543" s="106"/>
      <c r="Q1543" s="106"/>
      <c r="R1543" s="106"/>
      <c r="S1543" s="106"/>
      <c r="T1543" s="106"/>
      <c r="U1543" s="106"/>
      <c r="V1543" s="106"/>
      <c r="W1543" s="106"/>
      <c r="X1543" s="106"/>
      <c r="Y1543" s="106"/>
    </row>
    <row r="1544" spans="8:25">
      <c r="H1544" s="106"/>
      <c r="I1544" s="106"/>
      <c r="J1544" s="106"/>
      <c r="K1544" s="106"/>
      <c r="L1544" s="106"/>
      <c r="M1544" s="106"/>
      <c r="N1544" s="106"/>
      <c r="O1544" s="106"/>
      <c r="P1544" s="106"/>
      <c r="Q1544" s="106"/>
      <c r="R1544" s="106"/>
      <c r="S1544" s="106"/>
      <c r="T1544" s="106"/>
      <c r="U1544" s="106"/>
      <c r="V1544" s="106"/>
      <c r="W1544" s="106"/>
      <c r="X1544" s="106"/>
      <c r="Y1544" s="106"/>
    </row>
    <row r="1545" spans="8:25">
      <c r="H1545" s="106"/>
      <c r="I1545" s="106"/>
      <c r="J1545" s="106"/>
      <c r="K1545" s="106"/>
      <c r="L1545" s="106"/>
      <c r="M1545" s="106"/>
      <c r="N1545" s="106"/>
      <c r="O1545" s="106"/>
      <c r="P1545" s="106"/>
      <c r="Q1545" s="106"/>
      <c r="R1545" s="106"/>
      <c r="S1545" s="106"/>
      <c r="T1545" s="106"/>
      <c r="U1545" s="106"/>
      <c r="V1545" s="106"/>
      <c r="W1545" s="106"/>
      <c r="X1545" s="106"/>
      <c r="Y1545" s="106"/>
    </row>
    <row r="1546" spans="8:25">
      <c r="H1546" s="106"/>
      <c r="I1546" s="106"/>
      <c r="J1546" s="106"/>
      <c r="K1546" s="106"/>
      <c r="L1546" s="106"/>
      <c r="M1546" s="106"/>
      <c r="N1546" s="106"/>
      <c r="O1546" s="106"/>
      <c r="P1546" s="106"/>
      <c r="Q1546" s="106"/>
      <c r="R1546" s="106"/>
      <c r="S1546" s="106"/>
      <c r="T1546" s="106"/>
      <c r="U1546" s="106"/>
      <c r="V1546" s="106"/>
      <c r="W1546" s="106"/>
      <c r="X1546" s="106"/>
      <c r="Y1546" s="106"/>
    </row>
    <row r="1547" spans="8:25">
      <c r="H1547" s="106"/>
      <c r="I1547" s="106"/>
      <c r="J1547" s="106"/>
      <c r="K1547" s="106"/>
      <c r="L1547" s="106"/>
      <c r="M1547" s="106"/>
      <c r="N1547" s="106"/>
      <c r="O1547" s="106"/>
      <c r="P1547" s="106"/>
      <c r="Q1547" s="106"/>
      <c r="R1547" s="106"/>
      <c r="S1547" s="106"/>
      <c r="T1547" s="106"/>
      <c r="U1547" s="106"/>
      <c r="V1547" s="106"/>
      <c r="W1547" s="106"/>
      <c r="X1547" s="106"/>
      <c r="Y1547" s="106"/>
    </row>
    <row r="1548" spans="8:25">
      <c r="H1548" s="106"/>
      <c r="I1548" s="106"/>
      <c r="J1548" s="106"/>
      <c r="K1548" s="106"/>
      <c r="L1548" s="106"/>
      <c r="M1548" s="106"/>
      <c r="N1548" s="106"/>
      <c r="O1548" s="106"/>
      <c r="P1548" s="106"/>
      <c r="Q1548" s="106"/>
      <c r="R1548" s="106"/>
      <c r="S1548" s="106"/>
      <c r="T1548" s="106"/>
      <c r="U1548" s="106"/>
      <c r="V1548" s="106"/>
      <c r="W1548" s="106"/>
      <c r="X1548" s="106"/>
      <c r="Y1548" s="106"/>
    </row>
    <row r="1549" spans="8:25">
      <c r="H1549" s="106"/>
      <c r="I1549" s="106"/>
      <c r="J1549" s="106"/>
      <c r="K1549" s="106"/>
      <c r="L1549" s="106"/>
      <c r="M1549" s="106"/>
      <c r="N1549" s="106"/>
      <c r="O1549" s="106"/>
      <c r="P1549" s="106"/>
      <c r="Q1549" s="106"/>
      <c r="R1549" s="106"/>
      <c r="S1549" s="106"/>
      <c r="T1549" s="106"/>
      <c r="U1549" s="106"/>
      <c r="V1549" s="106"/>
      <c r="W1549" s="106"/>
      <c r="X1549" s="106"/>
      <c r="Y1549" s="106"/>
    </row>
    <row r="1550" spans="8:25">
      <c r="H1550" s="106"/>
      <c r="I1550" s="106"/>
      <c r="J1550" s="106"/>
      <c r="K1550" s="106"/>
      <c r="L1550" s="106"/>
      <c r="M1550" s="106"/>
      <c r="N1550" s="106"/>
      <c r="O1550" s="106"/>
      <c r="P1550" s="106"/>
      <c r="Q1550" s="106"/>
      <c r="R1550" s="106"/>
      <c r="S1550" s="106"/>
      <c r="T1550" s="106"/>
      <c r="U1550" s="106"/>
      <c r="V1550" s="106"/>
      <c r="W1550" s="106"/>
      <c r="X1550" s="106"/>
      <c r="Y1550" s="106"/>
    </row>
    <row r="1551" spans="8:25">
      <c r="H1551" s="106"/>
      <c r="I1551" s="106"/>
      <c r="J1551" s="106"/>
      <c r="K1551" s="106"/>
      <c r="L1551" s="106"/>
      <c r="M1551" s="106"/>
      <c r="N1551" s="106"/>
      <c r="O1551" s="106"/>
      <c r="P1551" s="106"/>
      <c r="Q1551" s="106"/>
      <c r="R1551" s="106"/>
      <c r="S1551" s="106"/>
      <c r="T1551" s="106"/>
      <c r="U1551" s="106"/>
      <c r="V1551" s="106"/>
      <c r="W1551" s="106"/>
      <c r="X1551" s="106"/>
      <c r="Y1551" s="106"/>
    </row>
    <row r="1552" spans="8:25">
      <c r="H1552" s="106"/>
      <c r="I1552" s="106"/>
      <c r="J1552" s="106"/>
      <c r="K1552" s="106"/>
      <c r="L1552" s="106"/>
      <c r="M1552" s="106"/>
      <c r="N1552" s="106"/>
      <c r="O1552" s="106"/>
      <c r="P1552" s="106"/>
      <c r="Q1552" s="106"/>
      <c r="R1552" s="106"/>
      <c r="S1552" s="106"/>
      <c r="T1552" s="106"/>
      <c r="U1552" s="106"/>
      <c r="V1552" s="106"/>
      <c r="W1552" s="106"/>
      <c r="X1552" s="106"/>
      <c r="Y1552" s="106"/>
    </row>
    <row r="1553" spans="8:25">
      <c r="H1553" s="106"/>
      <c r="I1553" s="106"/>
      <c r="J1553" s="106"/>
      <c r="K1553" s="106"/>
      <c r="L1553" s="106"/>
      <c r="M1553" s="106"/>
      <c r="N1553" s="106"/>
      <c r="O1553" s="106"/>
      <c r="P1553" s="106"/>
      <c r="Q1553" s="106"/>
      <c r="R1553" s="106"/>
      <c r="S1553" s="106"/>
      <c r="T1553" s="106"/>
      <c r="U1553" s="106"/>
      <c r="V1553" s="106"/>
      <c r="W1553" s="106"/>
      <c r="X1553" s="106"/>
      <c r="Y1553" s="106"/>
    </row>
    <row r="1554" spans="8:25">
      <c r="H1554" s="106"/>
      <c r="I1554" s="106"/>
      <c r="J1554" s="106"/>
      <c r="K1554" s="106"/>
      <c r="L1554" s="106"/>
      <c r="M1554" s="106"/>
      <c r="N1554" s="106"/>
      <c r="O1554" s="106"/>
      <c r="P1554" s="106"/>
      <c r="Q1554" s="106"/>
      <c r="R1554" s="106"/>
      <c r="S1554" s="106"/>
      <c r="T1554" s="106"/>
      <c r="U1554" s="106"/>
      <c r="V1554" s="106"/>
      <c r="W1554" s="106"/>
      <c r="X1554" s="106"/>
      <c r="Y1554" s="106"/>
    </row>
    <row r="1555" spans="8:25">
      <c r="H1555" s="106"/>
      <c r="I1555" s="106"/>
      <c r="J1555" s="106"/>
      <c r="K1555" s="106"/>
      <c r="L1555" s="106"/>
      <c r="M1555" s="106"/>
      <c r="N1555" s="106"/>
      <c r="O1555" s="106"/>
      <c r="P1555" s="106"/>
      <c r="Q1555" s="106"/>
      <c r="R1555" s="106"/>
      <c r="S1555" s="106"/>
      <c r="T1555" s="106"/>
      <c r="U1555" s="106"/>
      <c r="V1555" s="106"/>
      <c r="W1555" s="106"/>
      <c r="X1555" s="106"/>
      <c r="Y1555" s="106"/>
    </row>
    <row r="1556" spans="8:25">
      <c r="H1556" s="106"/>
      <c r="I1556" s="106"/>
      <c r="J1556" s="106"/>
      <c r="K1556" s="106"/>
      <c r="L1556" s="106"/>
      <c r="M1556" s="106"/>
      <c r="N1556" s="106"/>
      <c r="O1556" s="106"/>
      <c r="P1556" s="106"/>
      <c r="Q1556" s="106"/>
      <c r="R1556" s="106"/>
      <c r="S1556" s="106"/>
      <c r="T1556" s="106"/>
      <c r="U1556" s="106"/>
      <c r="V1556" s="106"/>
      <c r="W1556" s="106"/>
      <c r="X1556" s="106"/>
      <c r="Y1556" s="106"/>
    </row>
    <row r="1557" spans="8:25">
      <c r="H1557" s="106"/>
      <c r="I1557" s="106"/>
      <c r="J1557" s="106"/>
      <c r="K1557" s="106"/>
      <c r="L1557" s="106"/>
      <c r="M1557" s="106"/>
      <c r="N1557" s="106"/>
      <c r="O1557" s="106"/>
      <c r="P1557" s="106"/>
      <c r="Q1557" s="106"/>
      <c r="R1557" s="106"/>
      <c r="S1557" s="106"/>
      <c r="T1557" s="106"/>
      <c r="U1557" s="106"/>
      <c r="V1557" s="106"/>
      <c r="W1557" s="106"/>
      <c r="X1557" s="106"/>
      <c r="Y1557" s="106"/>
    </row>
    <row r="1558" spans="8:25">
      <c r="H1558" s="106"/>
      <c r="I1558" s="106"/>
      <c r="J1558" s="106"/>
      <c r="K1558" s="106"/>
      <c r="L1558" s="106"/>
      <c r="M1558" s="106"/>
      <c r="N1558" s="106"/>
      <c r="O1558" s="106"/>
      <c r="P1558" s="106"/>
      <c r="Q1558" s="106"/>
      <c r="R1558" s="106"/>
      <c r="S1558" s="106"/>
      <c r="T1558" s="106"/>
      <c r="U1558" s="106"/>
      <c r="V1558" s="106"/>
      <c r="W1558" s="106"/>
      <c r="X1558" s="106"/>
      <c r="Y1558" s="106"/>
    </row>
    <row r="1559" spans="8:25">
      <c r="H1559" s="106"/>
      <c r="I1559" s="106"/>
      <c r="J1559" s="106"/>
      <c r="K1559" s="106"/>
      <c r="L1559" s="106"/>
      <c r="M1559" s="106"/>
      <c r="N1559" s="106"/>
      <c r="O1559" s="106"/>
      <c r="P1559" s="106"/>
      <c r="Q1559" s="106"/>
      <c r="R1559" s="106"/>
      <c r="S1559" s="106"/>
      <c r="T1559" s="106"/>
      <c r="U1559" s="106"/>
      <c r="V1559" s="106"/>
      <c r="W1559" s="106"/>
      <c r="X1559" s="106"/>
      <c r="Y1559" s="106"/>
    </row>
    <row r="1560" spans="8:25">
      <c r="H1560" s="106"/>
      <c r="I1560" s="106"/>
      <c r="J1560" s="106"/>
      <c r="K1560" s="106"/>
      <c r="L1560" s="106"/>
      <c r="M1560" s="106"/>
      <c r="N1560" s="106"/>
      <c r="O1560" s="106"/>
      <c r="P1560" s="106"/>
      <c r="Q1560" s="106"/>
      <c r="R1560" s="106"/>
      <c r="S1560" s="106"/>
      <c r="T1560" s="106"/>
      <c r="U1560" s="106"/>
      <c r="V1560" s="106"/>
      <c r="W1560" s="106"/>
      <c r="X1560" s="106"/>
      <c r="Y1560" s="106"/>
    </row>
    <row r="1561" spans="8:25">
      <c r="H1561" s="106"/>
      <c r="I1561" s="106"/>
      <c r="J1561" s="106"/>
      <c r="K1561" s="106"/>
      <c r="L1561" s="106"/>
      <c r="M1561" s="106"/>
      <c r="N1561" s="106"/>
      <c r="O1561" s="106"/>
      <c r="P1561" s="106"/>
      <c r="Q1561" s="106"/>
      <c r="R1561" s="106"/>
      <c r="S1561" s="106"/>
      <c r="T1561" s="106"/>
      <c r="U1561" s="106"/>
      <c r="V1561" s="106"/>
      <c r="W1561" s="106"/>
      <c r="X1561" s="106"/>
      <c r="Y1561" s="106"/>
    </row>
    <row r="1562" spans="8:25">
      <c r="H1562" s="106"/>
      <c r="I1562" s="106"/>
      <c r="J1562" s="106"/>
      <c r="K1562" s="106"/>
      <c r="L1562" s="106"/>
      <c r="M1562" s="106"/>
      <c r="N1562" s="106"/>
      <c r="O1562" s="106"/>
      <c r="P1562" s="106"/>
      <c r="Q1562" s="106"/>
      <c r="R1562" s="106"/>
      <c r="S1562" s="106"/>
      <c r="T1562" s="106"/>
      <c r="U1562" s="106"/>
      <c r="V1562" s="106"/>
      <c r="W1562" s="106"/>
      <c r="X1562" s="106"/>
      <c r="Y1562" s="106"/>
    </row>
    <row r="1563" spans="8:25">
      <c r="H1563" s="106"/>
      <c r="I1563" s="106"/>
      <c r="J1563" s="106"/>
      <c r="K1563" s="106"/>
      <c r="L1563" s="106"/>
      <c r="M1563" s="106"/>
      <c r="N1563" s="106"/>
      <c r="O1563" s="106"/>
      <c r="P1563" s="106"/>
      <c r="Q1563" s="106"/>
      <c r="R1563" s="106"/>
      <c r="S1563" s="106"/>
      <c r="T1563" s="106"/>
      <c r="U1563" s="106"/>
      <c r="V1563" s="106"/>
      <c r="W1563" s="106"/>
      <c r="X1563" s="106"/>
      <c r="Y1563" s="106"/>
    </row>
    <row r="1564" spans="8:25">
      <c r="H1564" s="106"/>
      <c r="I1564" s="106"/>
      <c r="J1564" s="106"/>
      <c r="K1564" s="106"/>
      <c r="L1564" s="106"/>
      <c r="M1564" s="106"/>
      <c r="N1564" s="106"/>
      <c r="O1564" s="106"/>
      <c r="P1564" s="106"/>
      <c r="Q1564" s="106"/>
      <c r="R1564" s="106"/>
      <c r="S1564" s="106"/>
      <c r="T1564" s="106"/>
      <c r="U1564" s="106"/>
      <c r="V1564" s="106"/>
      <c r="W1564" s="106"/>
      <c r="X1564" s="106"/>
      <c r="Y1564" s="106"/>
    </row>
    <row r="1565" spans="8:25">
      <c r="H1565" s="106"/>
      <c r="I1565" s="106"/>
      <c r="J1565" s="106"/>
      <c r="K1565" s="106"/>
      <c r="L1565" s="106"/>
      <c r="M1565" s="106"/>
      <c r="N1565" s="106"/>
      <c r="O1565" s="106"/>
      <c r="P1565" s="106"/>
      <c r="Q1565" s="106"/>
      <c r="R1565" s="106"/>
      <c r="S1565" s="106"/>
      <c r="T1565" s="106"/>
      <c r="U1565" s="106"/>
      <c r="V1565" s="106"/>
      <c r="W1565" s="106"/>
      <c r="X1565" s="106"/>
      <c r="Y1565" s="106"/>
    </row>
    <row r="1566" spans="8:25">
      <c r="H1566" s="106"/>
      <c r="I1566" s="106"/>
      <c r="J1566" s="106"/>
      <c r="K1566" s="106"/>
      <c r="L1566" s="106"/>
      <c r="M1566" s="106"/>
      <c r="N1566" s="106"/>
      <c r="O1566" s="106"/>
      <c r="P1566" s="106"/>
      <c r="Q1566" s="106"/>
      <c r="R1566" s="106"/>
      <c r="S1566" s="106"/>
      <c r="T1566" s="106"/>
      <c r="U1566" s="106"/>
      <c r="V1566" s="106"/>
      <c r="W1566" s="106"/>
      <c r="X1566" s="106"/>
      <c r="Y1566" s="106"/>
    </row>
    <row r="1567" spans="8:25">
      <c r="H1567" s="106"/>
      <c r="I1567" s="106"/>
      <c r="J1567" s="106"/>
      <c r="K1567" s="106"/>
      <c r="L1567" s="106"/>
      <c r="M1567" s="106"/>
      <c r="N1567" s="106"/>
      <c r="O1567" s="106"/>
      <c r="P1567" s="106"/>
      <c r="Q1567" s="106"/>
      <c r="R1567" s="106"/>
      <c r="S1567" s="106"/>
      <c r="T1567" s="106"/>
      <c r="U1567" s="106"/>
      <c r="V1567" s="106"/>
      <c r="W1567" s="106"/>
      <c r="X1567" s="106"/>
      <c r="Y1567" s="106"/>
    </row>
    <row r="1568" spans="8:25">
      <c r="H1568" s="106"/>
      <c r="I1568" s="106"/>
      <c r="J1568" s="106"/>
      <c r="K1568" s="106"/>
      <c r="L1568" s="106"/>
      <c r="M1568" s="106"/>
      <c r="N1568" s="106"/>
      <c r="O1568" s="106"/>
      <c r="P1568" s="106"/>
      <c r="Q1568" s="106"/>
      <c r="R1568" s="106"/>
      <c r="S1568" s="106"/>
      <c r="T1568" s="106"/>
      <c r="U1568" s="106"/>
      <c r="V1568" s="106"/>
      <c r="W1568" s="106"/>
      <c r="X1568" s="106"/>
      <c r="Y1568" s="106"/>
    </row>
    <row r="1569" spans="8:25">
      <c r="H1569" s="106"/>
      <c r="I1569" s="106"/>
      <c r="J1569" s="106"/>
      <c r="K1569" s="106"/>
      <c r="L1569" s="106"/>
      <c r="M1569" s="106"/>
      <c r="N1569" s="106"/>
      <c r="O1569" s="106"/>
      <c r="P1569" s="106"/>
      <c r="Q1569" s="106"/>
      <c r="R1569" s="106"/>
      <c r="S1569" s="106"/>
      <c r="T1569" s="106"/>
      <c r="U1569" s="106"/>
      <c r="V1569" s="106"/>
      <c r="W1569" s="106"/>
      <c r="X1569" s="106"/>
      <c r="Y1569" s="106"/>
    </row>
    <row r="1570" spans="8:25">
      <c r="H1570" s="106"/>
      <c r="I1570" s="106"/>
      <c r="J1570" s="106"/>
      <c r="K1570" s="106"/>
      <c r="L1570" s="106"/>
      <c r="M1570" s="106"/>
      <c r="N1570" s="106"/>
      <c r="O1570" s="106"/>
      <c r="P1570" s="106"/>
      <c r="Q1570" s="106"/>
      <c r="R1570" s="106"/>
      <c r="S1570" s="106"/>
      <c r="T1570" s="106"/>
      <c r="U1570" s="106"/>
      <c r="V1570" s="106"/>
      <c r="W1570" s="106"/>
      <c r="X1570" s="106"/>
      <c r="Y1570" s="106"/>
    </row>
    <row r="1571" spans="8:25">
      <c r="H1571" s="106"/>
      <c r="I1571" s="106"/>
      <c r="J1571" s="106"/>
      <c r="K1571" s="106"/>
      <c r="L1571" s="106"/>
      <c r="M1571" s="106"/>
      <c r="N1571" s="106"/>
      <c r="O1571" s="106"/>
      <c r="P1571" s="106"/>
      <c r="Q1571" s="106"/>
      <c r="R1571" s="106"/>
      <c r="S1571" s="106"/>
      <c r="T1571" s="106"/>
      <c r="U1571" s="106"/>
      <c r="V1571" s="106"/>
      <c r="W1571" s="106"/>
      <c r="X1571" s="106"/>
      <c r="Y1571" s="106"/>
    </row>
    <row r="1572" spans="8:25">
      <c r="H1572" s="106"/>
      <c r="I1572" s="106"/>
      <c r="J1572" s="106"/>
      <c r="K1572" s="106"/>
      <c r="L1572" s="106"/>
      <c r="M1572" s="106"/>
      <c r="N1572" s="106"/>
      <c r="O1572" s="106"/>
      <c r="P1572" s="106"/>
      <c r="Q1572" s="106"/>
      <c r="R1572" s="106"/>
      <c r="S1572" s="106"/>
      <c r="T1572" s="106"/>
      <c r="U1572" s="106"/>
      <c r="V1572" s="106"/>
      <c r="W1572" s="106"/>
      <c r="X1572" s="106"/>
      <c r="Y1572" s="106"/>
    </row>
    <row r="1573" spans="8:25">
      <c r="H1573" s="106"/>
      <c r="I1573" s="106"/>
      <c r="J1573" s="106"/>
      <c r="K1573" s="106"/>
      <c r="L1573" s="106"/>
      <c r="M1573" s="106"/>
      <c r="N1573" s="106"/>
      <c r="O1573" s="106"/>
      <c r="P1573" s="106"/>
      <c r="Q1573" s="106"/>
      <c r="R1573" s="106"/>
      <c r="S1573" s="106"/>
      <c r="T1573" s="106"/>
      <c r="U1573" s="106"/>
      <c r="V1573" s="106"/>
      <c r="W1573" s="106"/>
      <c r="X1573" s="106"/>
      <c r="Y1573" s="106"/>
    </row>
    <row r="1574" spans="8:25">
      <c r="H1574" s="106"/>
      <c r="I1574" s="106"/>
      <c r="J1574" s="106"/>
      <c r="K1574" s="106"/>
      <c r="L1574" s="106"/>
      <c r="M1574" s="106"/>
      <c r="N1574" s="106"/>
      <c r="O1574" s="106"/>
      <c r="P1574" s="106"/>
      <c r="Q1574" s="106"/>
      <c r="R1574" s="106"/>
      <c r="S1574" s="106"/>
      <c r="T1574" s="106"/>
      <c r="U1574" s="106"/>
      <c r="V1574" s="106"/>
      <c r="W1574" s="106"/>
      <c r="X1574" s="106"/>
      <c r="Y1574" s="106"/>
    </row>
    <row r="1575" spans="8:25">
      <c r="H1575" s="106"/>
      <c r="I1575" s="106"/>
      <c r="J1575" s="106"/>
      <c r="K1575" s="106"/>
      <c r="L1575" s="106"/>
      <c r="M1575" s="106"/>
      <c r="N1575" s="106"/>
      <c r="O1575" s="106"/>
      <c r="P1575" s="106"/>
      <c r="Q1575" s="106"/>
      <c r="R1575" s="106"/>
      <c r="S1575" s="106"/>
      <c r="T1575" s="106"/>
      <c r="U1575" s="106"/>
      <c r="V1575" s="106"/>
      <c r="W1575" s="106"/>
      <c r="X1575" s="106"/>
      <c r="Y1575" s="106"/>
    </row>
    <row r="1576" spans="8:25">
      <c r="H1576" s="106"/>
      <c r="I1576" s="106"/>
      <c r="J1576" s="106"/>
      <c r="K1576" s="106"/>
      <c r="L1576" s="106"/>
      <c r="M1576" s="106"/>
      <c r="N1576" s="106"/>
      <c r="O1576" s="106"/>
      <c r="P1576" s="106"/>
      <c r="Q1576" s="106"/>
      <c r="R1576" s="106"/>
      <c r="S1576" s="106"/>
      <c r="T1576" s="106"/>
      <c r="U1576" s="106"/>
      <c r="V1576" s="106"/>
      <c r="W1576" s="106"/>
      <c r="X1576" s="106"/>
      <c r="Y1576" s="106"/>
    </row>
    <row r="1577" spans="8:25">
      <c r="H1577" s="106"/>
      <c r="I1577" s="106"/>
      <c r="J1577" s="106"/>
      <c r="K1577" s="106"/>
      <c r="L1577" s="106"/>
      <c r="M1577" s="106"/>
      <c r="N1577" s="106"/>
      <c r="O1577" s="106"/>
      <c r="P1577" s="106"/>
      <c r="Q1577" s="106"/>
      <c r="R1577" s="106"/>
      <c r="S1577" s="106"/>
      <c r="T1577" s="106"/>
      <c r="U1577" s="106"/>
      <c r="V1577" s="106"/>
      <c r="W1577" s="106"/>
      <c r="X1577" s="106"/>
      <c r="Y1577" s="106"/>
    </row>
    <row r="1578" spans="8:25">
      <c r="H1578" s="106"/>
      <c r="I1578" s="106"/>
      <c r="J1578" s="106"/>
      <c r="K1578" s="106"/>
      <c r="L1578" s="106"/>
      <c r="M1578" s="106"/>
      <c r="N1578" s="106"/>
      <c r="O1578" s="106"/>
      <c r="P1578" s="106"/>
      <c r="Q1578" s="106"/>
      <c r="R1578" s="106"/>
      <c r="S1578" s="106"/>
      <c r="T1578" s="106"/>
      <c r="U1578" s="106"/>
      <c r="V1578" s="106"/>
      <c r="W1578" s="106"/>
      <c r="X1578" s="106"/>
      <c r="Y1578" s="106"/>
    </row>
    <row r="1579" spans="8:25">
      <c r="H1579" s="106"/>
      <c r="I1579" s="106"/>
      <c r="J1579" s="106"/>
      <c r="K1579" s="106"/>
      <c r="L1579" s="106"/>
      <c r="M1579" s="106"/>
      <c r="N1579" s="106"/>
      <c r="O1579" s="106"/>
      <c r="P1579" s="106"/>
      <c r="Q1579" s="106"/>
      <c r="R1579" s="106"/>
      <c r="S1579" s="106"/>
      <c r="T1579" s="106"/>
      <c r="U1579" s="106"/>
      <c r="V1579" s="106"/>
      <c r="W1579" s="106"/>
      <c r="X1579" s="106"/>
      <c r="Y1579" s="106"/>
    </row>
    <row r="1580" spans="8:25">
      <c r="H1580" s="106"/>
      <c r="I1580" s="106"/>
      <c r="J1580" s="106"/>
      <c r="K1580" s="106"/>
      <c r="L1580" s="106"/>
      <c r="M1580" s="106"/>
      <c r="N1580" s="106"/>
      <c r="O1580" s="106"/>
      <c r="P1580" s="106"/>
      <c r="Q1580" s="106"/>
      <c r="R1580" s="106"/>
      <c r="S1580" s="106"/>
      <c r="T1580" s="106"/>
      <c r="U1580" s="106"/>
      <c r="V1580" s="106"/>
      <c r="W1580" s="106"/>
      <c r="X1580" s="106"/>
      <c r="Y1580" s="106"/>
    </row>
    <row r="1581" spans="8:25">
      <c r="H1581" s="106"/>
      <c r="I1581" s="106"/>
      <c r="J1581" s="106"/>
      <c r="K1581" s="106"/>
      <c r="L1581" s="106"/>
      <c r="M1581" s="106"/>
      <c r="N1581" s="106"/>
      <c r="O1581" s="106"/>
      <c r="P1581" s="106"/>
      <c r="Q1581" s="106"/>
      <c r="R1581" s="106"/>
      <c r="S1581" s="106"/>
      <c r="T1581" s="106"/>
      <c r="U1581" s="106"/>
      <c r="V1581" s="106"/>
      <c r="W1581" s="106"/>
      <c r="X1581" s="106"/>
      <c r="Y1581" s="106"/>
    </row>
    <row r="1582" spans="8:25">
      <c r="H1582" s="106"/>
      <c r="I1582" s="106"/>
      <c r="J1582" s="106"/>
      <c r="K1582" s="106"/>
      <c r="L1582" s="106"/>
      <c r="M1582" s="106"/>
      <c r="N1582" s="106"/>
      <c r="O1582" s="106"/>
      <c r="P1582" s="106"/>
      <c r="Q1582" s="106"/>
      <c r="R1582" s="106"/>
      <c r="S1582" s="106"/>
      <c r="T1582" s="106"/>
      <c r="U1582" s="106"/>
      <c r="V1582" s="106"/>
      <c r="W1582" s="106"/>
      <c r="X1582" s="106"/>
      <c r="Y1582" s="106"/>
    </row>
    <row r="1583" spans="8:25">
      <c r="H1583" s="106"/>
      <c r="I1583" s="106"/>
      <c r="J1583" s="106"/>
      <c r="K1583" s="106"/>
      <c r="L1583" s="106"/>
      <c r="M1583" s="106"/>
      <c r="N1583" s="106"/>
      <c r="O1583" s="106"/>
      <c r="P1583" s="106"/>
      <c r="Q1583" s="106"/>
      <c r="R1583" s="106"/>
      <c r="S1583" s="106"/>
      <c r="T1583" s="106"/>
      <c r="U1583" s="106"/>
      <c r="V1583" s="106"/>
      <c r="W1583" s="106"/>
      <c r="X1583" s="106"/>
      <c r="Y1583" s="106"/>
    </row>
    <row r="1584" spans="8:25">
      <c r="H1584" s="106"/>
      <c r="I1584" s="106"/>
      <c r="J1584" s="106"/>
      <c r="K1584" s="106"/>
      <c r="L1584" s="106"/>
      <c r="M1584" s="106"/>
      <c r="N1584" s="106"/>
      <c r="O1584" s="106"/>
      <c r="P1584" s="106"/>
      <c r="Q1584" s="106"/>
      <c r="R1584" s="106"/>
      <c r="S1584" s="106"/>
      <c r="T1584" s="106"/>
      <c r="U1584" s="106"/>
      <c r="V1584" s="106"/>
      <c r="W1584" s="106"/>
      <c r="X1584" s="106"/>
      <c r="Y1584" s="106"/>
    </row>
    <row r="1585" spans="8:25">
      <c r="H1585" s="106"/>
      <c r="I1585" s="106"/>
      <c r="J1585" s="106"/>
      <c r="K1585" s="106"/>
      <c r="L1585" s="106"/>
      <c r="M1585" s="106"/>
      <c r="N1585" s="106"/>
      <c r="O1585" s="106"/>
      <c r="P1585" s="106"/>
      <c r="Q1585" s="106"/>
      <c r="R1585" s="106"/>
      <c r="S1585" s="106"/>
      <c r="T1585" s="106"/>
      <c r="U1585" s="106"/>
      <c r="V1585" s="106"/>
      <c r="W1585" s="106"/>
      <c r="X1585" s="106"/>
      <c r="Y1585" s="106"/>
    </row>
    <row r="1586" spans="8:25">
      <c r="H1586" s="106"/>
      <c r="I1586" s="106"/>
      <c r="J1586" s="106"/>
      <c r="K1586" s="106"/>
      <c r="L1586" s="106"/>
      <c r="M1586" s="106"/>
      <c r="N1586" s="106"/>
      <c r="O1586" s="106"/>
      <c r="P1586" s="106"/>
      <c r="Q1586" s="106"/>
      <c r="R1586" s="106"/>
      <c r="S1586" s="106"/>
      <c r="T1586" s="106"/>
      <c r="U1586" s="106"/>
      <c r="V1586" s="106"/>
      <c r="W1586" s="106"/>
      <c r="X1586" s="106"/>
      <c r="Y1586" s="106"/>
    </row>
    <row r="1587" spans="8:25">
      <c r="H1587" s="106"/>
      <c r="I1587" s="106"/>
      <c r="J1587" s="106"/>
      <c r="K1587" s="106"/>
      <c r="L1587" s="106"/>
      <c r="M1587" s="106"/>
      <c r="N1587" s="106"/>
      <c r="O1587" s="106"/>
      <c r="P1587" s="106"/>
      <c r="Q1587" s="106"/>
      <c r="R1587" s="106"/>
      <c r="S1587" s="106"/>
      <c r="T1587" s="106"/>
      <c r="U1587" s="106"/>
      <c r="V1587" s="106"/>
      <c r="W1587" s="106"/>
      <c r="X1587" s="106"/>
      <c r="Y1587" s="106"/>
    </row>
    <row r="1588" spans="8:25">
      <c r="H1588" s="106"/>
      <c r="I1588" s="106"/>
      <c r="J1588" s="106"/>
      <c r="K1588" s="106"/>
      <c r="L1588" s="106"/>
      <c r="M1588" s="106"/>
      <c r="N1588" s="106"/>
      <c r="O1588" s="106"/>
      <c r="P1588" s="106"/>
      <c r="Q1588" s="106"/>
      <c r="R1588" s="106"/>
      <c r="S1588" s="106"/>
      <c r="T1588" s="106"/>
      <c r="U1588" s="106"/>
      <c r="V1588" s="106"/>
      <c r="W1588" s="106"/>
      <c r="X1588" s="106"/>
      <c r="Y1588" s="106"/>
    </row>
    <row r="1589" spans="8:25">
      <c r="H1589" s="106"/>
      <c r="I1589" s="106"/>
      <c r="J1589" s="106"/>
      <c r="K1589" s="106"/>
      <c r="L1589" s="106"/>
      <c r="M1589" s="106"/>
      <c r="N1589" s="106"/>
      <c r="O1589" s="106"/>
      <c r="P1589" s="106"/>
      <c r="Q1589" s="106"/>
      <c r="R1589" s="106"/>
      <c r="S1589" s="106"/>
      <c r="T1589" s="106"/>
      <c r="U1589" s="106"/>
      <c r="V1589" s="106"/>
      <c r="W1589" s="106"/>
      <c r="X1589" s="106"/>
      <c r="Y1589" s="106"/>
    </row>
    <row r="1590" spans="8:25">
      <c r="H1590" s="106"/>
      <c r="I1590" s="106"/>
      <c r="J1590" s="106"/>
      <c r="K1590" s="106"/>
      <c r="L1590" s="106"/>
      <c r="M1590" s="106"/>
      <c r="N1590" s="106"/>
      <c r="O1590" s="106"/>
      <c r="P1590" s="106"/>
      <c r="Q1590" s="106"/>
      <c r="R1590" s="106"/>
      <c r="S1590" s="106"/>
      <c r="T1590" s="106"/>
      <c r="U1590" s="106"/>
      <c r="V1590" s="106"/>
      <c r="W1590" s="106"/>
      <c r="X1590" s="106"/>
      <c r="Y1590" s="106"/>
    </row>
    <row r="1591" spans="8:25">
      <c r="H1591" s="106"/>
      <c r="I1591" s="106"/>
      <c r="J1591" s="106"/>
      <c r="K1591" s="106"/>
      <c r="L1591" s="106"/>
      <c r="M1591" s="106"/>
      <c r="N1591" s="106"/>
      <c r="O1591" s="106"/>
      <c r="P1591" s="106"/>
      <c r="Q1591" s="106"/>
      <c r="R1591" s="106"/>
      <c r="S1591" s="106"/>
      <c r="T1591" s="106"/>
      <c r="U1591" s="106"/>
      <c r="V1591" s="106"/>
      <c r="W1591" s="106"/>
      <c r="X1591" s="106"/>
      <c r="Y1591" s="106"/>
    </row>
    <row r="1592" spans="8:25">
      <c r="H1592" s="106"/>
      <c r="I1592" s="106"/>
      <c r="J1592" s="106"/>
      <c r="K1592" s="106"/>
      <c r="L1592" s="106"/>
      <c r="M1592" s="106"/>
      <c r="N1592" s="106"/>
      <c r="O1592" s="106"/>
      <c r="P1592" s="106"/>
      <c r="Q1592" s="106"/>
      <c r="R1592" s="106"/>
      <c r="S1592" s="106"/>
      <c r="T1592" s="106"/>
      <c r="U1592" s="106"/>
      <c r="V1592" s="106"/>
      <c r="W1592" s="106"/>
      <c r="X1592" s="106"/>
      <c r="Y1592" s="106"/>
    </row>
    <row r="1593" spans="8:25">
      <c r="H1593" s="106"/>
      <c r="I1593" s="106"/>
      <c r="J1593" s="106"/>
      <c r="K1593" s="106"/>
      <c r="L1593" s="106"/>
      <c r="M1593" s="106"/>
      <c r="N1593" s="106"/>
      <c r="O1593" s="106"/>
      <c r="P1593" s="106"/>
      <c r="Q1593" s="106"/>
      <c r="R1593" s="106"/>
      <c r="S1593" s="106"/>
      <c r="T1593" s="106"/>
      <c r="U1593" s="106"/>
      <c r="V1593" s="106"/>
      <c r="W1593" s="106"/>
      <c r="X1593" s="106"/>
      <c r="Y1593" s="106"/>
    </row>
    <row r="1594" spans="8:25">
      <c r="H1594" s="106"/>
      <c r="I1594" s="106"/>
      <c r="J1594" s="106"/>
      <c r="K1594" s="106"/>
      <c r="L1594" s="106"/>
      <c r="M1594" s="106"/>
      <c r="N1594" s="106"/>
      <c r="O1594" s="106"/>
      <c r="P1594" s="106"/>
      <c r="Q1594" s="106"/>
      <c r="R1594" s="106"/>
      <c r="S1594" s="106"/>
      <c r="T1594" s="106"/>
      <c r="U1594" s="106"/>
      <c r="V1594" s="106"/>
      <c r="W1594" s="106"/>
      <c r="X1594" s="106"/>
      <c r="Y1594" s="106"/>
    </row>
    <row r="1595" spans="8:25">
      <c r="H1595" s="106"/>
      <c r="I1595" s="106"/>
      <c r="J1595" s="106"/>
      <c r="K1595" s="106"/>
      <c r="L1595" s="106"/>
      <c r="M1595" s="106"/>
      <c r="N1595" s="106"/>
      <c r="O1595" s="106"/>
      <c r="P1595" s="106"/>
      <c r="Q1595" s="106"/>
      <c r="R1595" s="106"/>
      <c r="S1595" s="106"/>
      <c r="T1595" s="106"/>
      <c r="U1595" s="106"/>
      <c r="V1595" s="106"/>
      <c r="W1595" s="106"/>
      <c r="X1595" s="106"/>
      <c r="Y1595" s="106"/>
    </row>
    <row r="1596" spans="8:25">
      <c r="H1596" s="106"/>
      <c r="I1596" s="106"/>
      <c r="J1596" s="106"/>
      <c r="K1596" s="106"/>
      <c r="L1596" s="106"/>
      <c r="M1596" s="106"/>
      <c r="N1596" s="106"/>
      <c r="O1596" s="106"/>
      <c r="P1596" s="106"/>
      <c r="Q1596" s="106"/>
      <c r="R1596" s="106"/>
      <c r="S1596" s="106"/>
      <c r="T1596" s="106"/>
      <c r="U1596" s="106"/>
      <c r="V1596" s="106"/>
      <c r="W1596" s="106"/>
      <c r="X1596" s="106"/>
      <c r="Y1596" s="106"/>
    </row>
    <row r="1597" spans="8:25">
      <c r="H1597" s="106"/>
      <c r="I1597" s="106"/>
      <c r="J1597" s="106"/>
      <c r="K1597" s="106"/>
      <c r="L1597" s="106"/>
      <c r="M1597" s="106"/>
      <c r="N1597" s="106"/>
      <c r="O1597" s="106"/>
      <c r="P1597" s="106"/>
      <c r="Q1597" s="106"/>
      <c r="R1597" s="106"/>
      <c r="S1597" s="106"/>
      <c r="T1597" s="106"/>
      <c r="U1597" s="106"/>
      <c r="V1597" s="106"/>
      <c r="W1597" s="106"/>
      <c r="X1597" s="106"/>
      <c r="Y1597" s="106"/>
    </row>
    <row r="1598" spans="8:25">
      <c r="H1598" s="106"/>
      <c r="I1598" s="106"/>
      <c r="J1598" s="106"/>
      <c r="K1598" s="106"/>
      <c r="L1598" s="106"/>
      <c r="M1598" s="106"/>
      <c r="N1598" s="106"/>
      <c r="O1598" s="106"/>
      <c r="P1598" s="106"/>
      <c r="Q1598" s="106"/>
      <c r="R1598" s="106"/>
      <c r="S1598" s="106"/>
      <c r="T1598" s="106"/>
      <c r="U1598" s="106"/>
      <c r="V1598" s="106"/>
      <c r="W1598" s="106"/>
      <c r="X1598" s="106"/>
      <c r="Y1598" s="106"/>
    </row>
    <row r="1599" spans="8:25">
      <c r="H1599" s="106"/>
      <c r="I1599" s="106"/>
      <c r="J1599" s="106"/>
      <c r="K1599" s="106"/>
      <c r="L1599" s="106"/>
      <c r="M1599" s="106"/>
      <c r="N1599" s="106"/>
      <c r="O1599" s="106"/>
      <c r="P1599" s="106"/>
      <c r="Q1599" s="106"/>
      <c r="R1599" s="106"/>
      <c r="S1599" s="106"/>
      <c r="T1599" s="106"/>
      <c r="U1599" s="106"/>
      <c r="V1599" s="106"/>
      <c r="W1599" s="106"/>
      <c r="X1599" s="106"/>
      <c r="Y1599" s="106"/>
    </row>
    <row r="1600" spans="8:25">
      <c r="H1600" s="106"/>
      <c r="I1600" s="106"/>
      <c r="J1600" s="106"/>
      <c r="K1600" s="106"/>
      <c r="L1600" s="106"/>
      <c r="M1600" s="106"/>
      <c r="N1600" s="106"/>
      <c r="O1600" s="106"/>
      <c r="P1600" s="106"/>
      <c r="Q1600" s="106"/>
      <c r="R1600" s="106"/>
      <c r="S1600" s="106"/>
      <c r="T1600" s="106"/>
      <c r="U1600" s="106"/>
      <c r="V1600" s="106"/>
      <c r="W1600" s="106"/>
      <c r="X1600" s="106"/>
      <c r="Y1600" s="106"/>
    </row>
    <row r="1601" spans="8:25">
      <c r="H1601" s="106"/>
      <c r="I1601" s="106"/>
      <c r="J1601" s="106"/>
      <c r="K1601" s="106"/>
      <c r="L1601" s="106"/>
      <c r="M1601" s="106"/>
      <c r="N1601" s="106"/>
      <c r="O1601" s="106"/>
      <c r="P1601" s="106"/>
      <c r="Q1601" s="106"/>
      <c r="R1601" s="106"/>
      <c r="S1601" s="106"/>
      <c r="T1601" s="106"/>
      <c r="U1601" s="106"/>
      <c r="V1601" s="106"/>
      <c r="W1601" s="106"/>
      <c r="X1601" s="106"/>
      <c r="Y1601" s="106"/>
    </row>
    <row r="1602" spans="8:25">
      <c r="H1602" s="106"/>
      <c r="I1602" s="106"/>
      <c r="J1602" s="106"/>
      <c r="K1602" s="106"/>
      <c r="L1602" s="106"/>
      <c r="M1602" s="106"/>
      <c r="N1602" s="106"/>
      <c r="O1602" s="106"/>
      <c r="P1602" s="106"/>
      <c r="Q1602" s="106"/>
      <c r="R1602" s="106"/>
      <c r="S1602" s="106"/>
      <c r="T1602" s="106"/>
      <c r="U1602" s="106"/>
      <c r="V1602" s="106"/>
      <c r="W1602" s="106"/>
      <c r="X1602" s="106"/>
      <c r="Y1602" s="106"/>
    </row>
    <row r="1603" spans="8:25">
      <c r="H1603" s="106"/>
      <c r="I1603" s="106"/>
      <c r="J1603" s="106"/>
      <c r="K1603" s="106"/>
      <c r="L1603" s="106"/>
      <c r="M1603" s="106"/>
      <c r="N1603" s="106"/>
      <c r="O1603" s="106"/>
      <c r="P1603" s="106"/>
      <c r="Q1603" s="106"/>
      <c r="R1603" s="106"/>
      <c r="S1603" s="106"/>
      <c r="T1603" s="106"/>
      <c r="U1603" s="106"/>
      <c r="V1603" s="106"/>
      <c r="W1603" s="106"/>
      <c r="X1603" s="106"/>
      <c r="Y1603" s="106"/>
    </row>
    <row r="1604" spans="8:25">
      <c r="H1604" s="106"/>
      <c r="I1604" s="106"/>
      <c r="J1604" s="106"/>
      <c r="K1604" s="106"/>
      <c r="L1604" s="106"/>
      <c r="M1604" s="106"/>
      <c r="N1604" s="106"/>
      <c r="O1604" s="106"/>
      <c r="P1604" s="106"/>
      <c r="Q1604" s="106"/>
      <c r="R1604" s="106"/>
      <c r="S1604" s="106"/>
      <c r="T1604" s="106"/>
      <c r="U1604" s="106"/>
      <c r="V1604" s="106"/>
      <c r="W1604" s="106"/>
      <c r="X1604" s="106"/>
      <c r="Y1604" s="106"/>
    </row>
    <row r="1605" spans="8:25">
      <c r="H1605" s="106"/>
      <c r="I1605" s="106"/>
      <c r="J1605" s="106"/>
      <c r="K1605" s="106"/>
      <c r="L1605" s="106"/>
      <c r="M1605" s="106"/>
      <c r="N1605" s="106"/>
      <c r="O1605" s="106"/>
      <c r="P1605" s="106"/>
      <c r="Q1605" s="106"/>
      <c r="R1605" s="106"/>
      <c r="S1605" s="106"/>
      <c r="T1605" s="106"/>
      <c r="U1605" s="106"/>
      <c r="V1605" s="106"/>
      <c r="W1605" s="106"/>
      <c r="X1605" s="106"/>
      <c r="Y1605" s="106"/>
    </row>
    <row r="1606" spans="8:25">
      <c r="H1606" s="106"/>
      <c r="I1606" s="106"/>
      <c r="J1606" s="106"/>
      <c r="K1606" s="106"/>
      <c r="L1606" s="106"/>
      <c r="M1606" s="106"/>
      <c r="N1606" s="106"/>
      <c r="O1606" s="106"/>
      <c r="P1606" s="106"/>
      <c r="Q1606" s="106"/>
      <c r="R1606" s="106"/>
      <c r="S1606" s="106"/>
      <c r="T1606" s="106"/>
      <c r="U1606" s="106"/>
      <c r="V1606" s="106"/>
      <c r="W1606" s="106"/>
      <c r="X1606" s="106"/>
      <c r="Y1606" s="106"/>
    </row>
    <row r="1607" spans="8:25">
      <c r="H1607" s="106"/>
      <c r="I1607" s="106"/>
      <c r="J1607" s="106"/>
      <c r="K1607" s="106"/>
      <c r="L1607" s="106"/>
      <c r="M1607" s="106"/>
      <c r="N1607" s="106"/>
      <c r="O1607" s="106"/>
      <c r="P1607" s="106"/>
      <c r="Q1607" s="106"/>
      <c r="R1607" s="106"/>
      <c r="S1607" s="106"/>
      <c r="T1607" s="106"/>
      <c r="U1607" s="106"/>
      <c r="V1607" s="106"/>
      <c r="W1607" s="106"/>
      <c r="X1607" s="106"/>
      <c r="Y1607" s="106"/>
    </row>
    <row r="1608" spans="8:25">
      <c r="H1608" s="106"/>
      <c r="I1608" s="106"/>
      <c r="J1608" s="106"/>
      <c r="K1608" s="106"/>
      <c r="L1608" s="106"/>
      <c r="M1608" s="106"/>
      <c r="N1608" s="106"/>
      <c r="O1608" s="106"/>
      <c r="P1608" s="106"/>
      <c r="Q1608" s="106"/>
      <c r="R1608" s="106"/>
      <c r="S1608" s="106"/>
      <c r="T1608" s="106"/>
      <c r="U1608" s="106"/>
      <c r="V1608" s="106"/>
      <c r="W1608" s="106"/>
      <c r="X1608" s="106"/>
      <c r="Y1608" s="106"/>
    </row>
    <row r="1609" spans="8:25">
      <c r="H1609" s="106"/>
      <c r="I1609" s="106"/>
      <c r="J1609" s="106"/>
      <c r="K1609" s="106"/>
      <c r="L1609" s="106"/>
      <c r="M1609" s="106"/>
      <c r="N1609" s="106"/>
      <c r="O1609" s="106"/>
      <c r="P1609" s="106"/>
      <c r="Q1609" s="106"/>
      <c r="R1609" s="106"/>
      <c r="S1609" s="106"/>
      <c r="T1609" s="106"/>
      <c r="U1609" s="106"/>
      <c r="V1609" s="106"/>
      <c r="W1609" s="106"/>
      <c r="X1609" s="106"/>
      <c r="Y1609" s="106"/>
    </row>
    <row r="1610" spans="8:25">
      <c r="H1610" s="106"/>
      <c r="I1610" s="106"/>
      <c r="J1610" s="106"/>
      <c r="K1610" s="106"/>
      <c r="L1610" s="106"/>
      <c r="M1610" s="106"/>
      <c r="N1610" s="106"/>
      <c r="O1610" s="106"/>
      <c r="P1610" s="106"/>
      <c r="Q1610" s="106"/>
      <c r="R1610" s="106"/>
      <c r="S1610" s="106"/>
      <c r="T1610" s="106"/>
      <c r="U1610" s="106"/>
      <c r="V1610" s="106"/>
      <c r="W1610" s="106"/>
      <c r="X1610" s="106"/>
      <c r="Y1610" s="106"/>
    </row>
    <row r="1611" spans="8:25">
      <c r="H1611" s="106"/>
      <c r="I1611" s="106"/>
      <c r="J1611" s="106"/>
      <c r="K1611" s="106"/>
      <c r="L1611" s="106"/>
      <c r="M1611" s="106"/>
      <c r="N1611" s="106"/>
      <c r="O1611" s="106"/>
      <c r="P1611" s="106"/>
      <c r="Q1611" s="106"/>
      <c r="R1611" s="106"/>
      <c r="S1611" s="106"/>
      <c r="T1611" s="106"/>
      <c r="U1611" s="106"/>
      <c r="V1611" s="106"/>
      <c r="W1611" s="106"/>
      <c r="X1611" s="106"/>
      <c r="Y1611" s="106"/>
    </row>
    <row r="1612" spans="8:25">
      <c r="H1612" s="106"/>
      <c r="I1612" s="106"/>
      <c r="J1612" s="106"/>
      <c r="K1612" s="106"/>
      <c r="L1612" s="106"/>
      <c r="M1612" s="106"/>
      <c r="N1612" s="106"/>
      <c r="O1612" s="106"/>
      <c r="P1612" s="106"/>
      <c r="Q1612" s="106"/>
      <c r="R1612" s="106"/>
      <c r="S1612" s="106"/>
      <c r="T1612" s="106"/>
      <c r="U1612" s="106"/>
      <c r="V1612" s="106"/>
      <c r="W1612" s="106"/>
      <c r="X1612" s="106"/>
      <c r="Y1612" s="106"/>
    </row>
    <row r="1613" spans="8:25">
      <c r="H1613" s="106"/>
      <c r="I1613" s="106"/>
      <c r="J1613" s="106"/>
      <c r="K1613" s="106"/>
      <c r="L1613" s="106"/>
      <c r="M1613" s="106"/>
      <c r="N1613" s="106"/>
      <c r="O1613" s="106"/>
      <c r="P1613" s="106"/>
      <c r="Q1613" s="106"/>
      <c r="R1613" s="106"/>
      <c r="S1613" s="106"/>
      <c r="T1613" s="106"/>
      <c r="U1613" s="106"/>
      <c r="V1613" s="106"/>
      <c r="W1613" s="106"/>
      <c r="X1613" s="106"/>
      <c r="Y1613" s="106"/>
    </row>
    <row r="1614" spans="8:25">
      <c r="H1614" s="106"/>
      <c r="I1614" s="106"/>
      <c r="J1614" s="106"/>
      <c r="K1614" s="106"/>
      <c r="L1614" s="106"/>
      <c r="M1614" s="106"/>
      <c r="N1614" s="106"/>
      <c r="O1614" s="106"/>
      <c r="P1614" s="106"/>
      <c r="Q1614" s="106"/>
      <c r="R1614" s="106"/>
      <c r="S1614" s="106"/>
      <c r="T1614" s="106"/>
      <c r="U1614" s="106"/>
      <c r="V1614" s="106"/>
      <c r="W1614" s="106"/>
      <c r="X1614" s="106"/>
      <c r="Y1614" s="106"/>
    </row>
    <row r="1615" spans="8:25">
      <c r="H1615" s="106"/>
      <c r="I1615" s="106"/>
      <c r="J1615" s="106"/>
      <c r="K1615" s="106"/>
      <c r="L1615" s="106"/>
      <c r="M1615" s="106"/>
      <c r="N1615" s="106"/>
      <c r="O1615" s="106"/>
      <c r="P1615" s="106"/>
      <c r="Q1615" s="106"/>
      <c r="R1615" s="106"/>
      <c r="S1615" s="106"/>
      <c r="T1615" s="106"/>
      <c r="U1615" s="106"/>
      <c r="V1615" s="106"/>
      <c r="W1615" s="106"/>
      <c r="X1615" s="106"/>
      <c r="Y1615" s="106"/>
    </row>
    <row r="1616" spans="8:25">
      <c r="H1616" s="106"/>
      <c r="I1616" s="106"/>
      <c r="J1616" s="106"/>
      <c r="K1616" s="106"/>
      <c r="L1616" s="106"/>
      <c r="M1616" s="106"/>
      <c r="N1616" s="106"/>
      <c r="O1616" s="106"/>
      <c r="P1616" s="106"/>
      <c r="Q1616" s="106"/>
      <c r="R1616" s="106"/>
      <c r="S1616" s="106"/>
      <c r="T1616" s="106"/>
      <c r="U1616" s="106"/>
      <c r="V1616" s="106"/>
      <c r="W1616" s="106"/>
      <c r="X1616" s="106"/>
      <c r="Y1616" s="106"/>
    </row>
    <row r="1617" spans="8:25">
      <c r="H1617" s="106"/>
      <c r="I1617" s="106"/>
      <c r="J1617" s="106"/>
      <c r="K1617" s="106"/>
      <c r="L1617" s="106"/>
      <c r="M1617" s="106"/>
      <c r="N1617" s="106"/>
      <c r="O1617" s="106"/>
      <c r="P1617" s="106"/>
      <c r="Q1617" s="106"/>
      <c r="R1617" s="106"/>
      <c r="S1617" s="106"/>
      <c r="T1617" s="106"/>
      <c r="U1617" s="106"/>
      <c r="V1617" s="106"/>
      <c r="W1617" s="106"/>
      <c r="X1617" s="106"/>
      <c r="Y1617" s="106"/>
    </row>
    <row r="1618" spans="8:25">
      <c r="H1618" s="106"/>
      <c r="I1618" s="106"/>
      <c r="J1618" s="106"/>
      <c r="K1618" s="106"/>
      <c r="L1618" s="106"/>
      <c r="M1618" s="106"/>
      <c r="N1618" s="106"/>
      <c r="O1618" s="106"/>
      <c r="P1618" s="106"/>
      <c r="Q1618" s="106"/>
      <c r="R1618" s="106"/>
      <c r="S1618" s="106"/>
      <c r="T1618" s="106"/>
      <c r="U1618" s="106"/>
      <c r="V1618" s="106"/>
      <c r="W1618" s="106"/>
      <c r="X1618" s="106"/>
      <c r="Y1618" s="106"/>
    </row>
    <row r="1619" spans="8:25">
      <c r="H1619" s="106"/>
      <c r="I1619" s="106"/>
      <c r="J1619" s="106"/>
      <c r="K1619" s="106"/>
      <c r="L1619" s="106"/>
      <c r="M1619" s="106"/>
      <c r="N1619" s="106"/>
      <c r="O1619" s="106"/>
      <c r="P1619" s="106"/>
      <c r="Q1619" s="106"/>
      <c r="R1619" s="106"/>
      <c r="S1619" s="106"/>
      <c r="T1619" s="106"/>
      <c r="U1619" s="106"/>
      <c r="V1619" s="106"/>
      <c r="W1619" s="106"/>
      <c r="X1619" s="106"/>
      <c r="Y1619" s="106"/>
    </row>
    <row r="1620" spans="8:25">
      <c r="H1620" s="106"/>
      <c r="I1620" s="106"/>
      <c r="J1620" s="106"/>
      <c r="K1620" s="106"/>
      <c r="L1620" s="106"/>
      <c r="M1620" s="106"/>
      <c r="N1620" s="106"/>
      <c r="O1620" s="106"/>
      <c r="P1620" s="106"/>
      <c r="Q1620" s="106"/>
      <c r="R1620" s="106"/>
      <c r="S1620" s="106"/>
      <c r="T1620" s="106"/>
      <c r="U1620" s="106"/>
      <c r="V1620" s="106"/>
      <c r="W1620" s="106"/>
      <c r="X1620" s="106"/>
      <c r="Y1620" s="106"/>
    </row>
    <row r="1621" spans="8:25">
      <c r="H1621" s="106"/>
      <c r="I1621" s="106"/>
      <c r="J1621" s="106"/>
      <c r="K1621" s="106"/>
      <c r="L1621" s="106"/>
      <c r="M1621" s="106"/>
      <c r="N1621" s="106"/>
      <c r="O1621" s="106"/>
      <c r="P1621" s="106"/>
      <c r="Q1621" s="106"/>
      <c r="R1621" s="106"/>
      <c r="S1621" s="106"/>
      <c r="T1621" s="106"/>
      <c r="U1621" s="106"/>
      <c r="V1621" s="106"/>
      <c r="W1621" s="106"/>
      <c r="X1621" s="106"/>
      <c r="Y1621" s="106"/>
    </row>
    <row r="1622" spans="8:25">
      <c r="H1622" s="106"/>
      <c r="I1622" s="106"/>
      <c r="J1622" s="106"/>
      <c r="K1622" s="106"/>
      <c r="L1622" s="106"/>
      <c r="M1622" s="106"/>
      <c r="N1622" s="106"/>
      <c r="O1622" s="106"/>
      <c r="P1622" s="106"/>
      <c r="Q1622" s="106"/>
      <c r="R1622" s="106"/>
      <c r="S1622" s="106"/>
      <c r="T1622" s="106"/>
      <c r="U1622" s="106"/>
      <c r="V1622" s="106"/>
      <c r="W1622" s="106"/>
      <c r="X1622" s="106"/>
      <c r="Y1622" s="106"/>
    </row>
    <row r="1623" spans="8:25">
      <c r="H1623" s="106"/>
      <c r="I1623" s="106"/>
      <c r="J1623" s="106"/>
      <c r="K1623" s="106"/>
      <c r="L1623" s="106"/>
      <c r="M1623" s="106"/>
      <c r="N1623" s="106"/>
      <c r="O1623" s="106"/>
      <c r="P1623" s="106"/>
      <c r="Q1623" s="106"/>
      <c r="R1623" s="106"/>
      <c r="S1623" s="106"/>
      <c r="T1623" s="106"/>
      <c r="U1623" s="106"/>
      <c r="V1623" s="106"/>
      <c r="W1623" s="106"/>
      <c r="X1623" s="106"/>
      <c r="Y1623" s="106"/>
    </row>
    <row r="1624" spans="8:25">
      <c r="H1624" s="106"/>
      <c r="I1624" s="106"/>
      <c r="J1624" s="106"/>
      <c r="K1624" s="106"/>
      <c r="L1624" s="106"/>
      <c r="M1624" s="106"/>
      <c r="N1624" s="106"/>
      <c r="O1624" s="106"/>
      <c r="P1624" s="106"/>
      <c r="Q1624" s="106"/>
      <c r="R1624" s="106"/>
      <c r="S1624" s="106"/>
      <c r="T1624" s="106"/>
      <c r="U1624" s="106"/>
      <c r="V1624" s="106"/>
      <c r="W1624" s="106"/>
      <c r="X1624" s="106"/>
      <c r="Y1624" s="106"/>
    </row>
    <row r="1625" spans="8:25">
      <c r="H1625" s="106"/>
      <c r="I1625" s="106"/>
      <c r="J1625" s="106"/>
      <c r="K1625" s="106"/>
      <c r="L1625" s="106"/>
      <c r="M1625" s="106"/>
      <c r="N1625" s="106"/>
      <c r="O1625" s="106"/>
      <c r="P1625" s="106"/>
      <c r="Q1625" s="106"/>
      <c r="R1625" s="106"/>
      <c r="S1625" s="106"/>
      <c r="T1625" s="106"/>
      <c r="U1625" s="106"/>
      <c r="V1625" s="106"/>
      <c r="W1625" s="106"/>
      <c r="X1625" s="106"/>
      <c r="Y1625" s="106"/>
    </row>
    <row r="1626" spans="8:25">
      <c r="H1626" s="106"/>
      <c r="I1626" s="106"/>
      <c r="J1626" s="106"/>
      <c r="K1626" s="106"/>
      <c r="L1626" s="106"/>
      <c r="M1626" s="106"/>
      <c r="N1626" s="106"/>
      <c r="O1626" s="106"/>
      <c r="P1626" s="106"/>
      <c r="Q1626" s="106"/>
      <c r="R1626" s="106"/>
      <c r="S1626" s="106"/>
      <c r="T1626" s="106"/>
      <c r="U1626" s="106"/>
      <c r="V1626" s="106"/>
      <c r="W1626" s="106"/>
      <c r="X1626" s="106"/>
      <c r="Y1626" s="106"/>
    </row>
    <row r="1627" spans="8:25">
      <c r="H1627" s="106"/>
      <c r="I1627" s="106"/>
      <c r="J1627" s="106"/>
      <c r="K1627" s="106"/>
      <c r="L1627" s="106"/>
      <c r="M1627" s="106"/>
      <c r="N1627" s="106"/>
      <c r="O1627" s="106"/>
      <c r="P1627" s="106"/>
      <c r="Q1627" s="106"/>
      <c r="R1627" s="106"/>
      <c r="S1627" s="106"/>
      <c r="T1627" s="106"/>
      <c r="U1627" s="106"/>
      <c r="V1627" s="106"/>
      <c r="W1627" s="106"/>
      <c r="X1627" s="106"/>
      <c r="Y1627" s="106"/>
    </row>
    <row r="1628" spans="8:25">
      <c r="H1628" s="106"/>
      <c r="I1628" s="106"/>
      <c r="J1628" s="106"/>
      <c r="K1628" s="106"/>
      <c r="L1628" s="106"/>
      <c r="M1628" s="106"/>
      <c r="N1628" s="106"/>
      <c r="O1628" s="106"/>
      <c r="P1628" s="106"/>
      <c r="Q1628" s="106"/>
      <c r="R1628" s="106"/>
      <c r="S1628" s="106"/>
      <c r="T1628" s="106"/>
      <c r="U1628" s="106"/>
      <c r="V1628" s="106"/>
      <c r="W1628" s="106"/>
      <c r="X1628" s="106"/>
      <c r="Y1628" s="106"/>
    </row>
    <row r="1629" spans="8:25">
      <c r="H1629" s="106"/>
      <c r="I1629" s="106"/>
      <c r="J1629" s="106"/>
      <c r="K1629" s="106"/>
      <c r="L1629" s="106"/>
      <c r="M1629" s="106"/>
      <c r="N1629" s="106"/>
      <c r="O1629" s="106"/>
      <c r="P1629" s="106"/>
      <c r="Q1629" s="106"/>
      <c r="R1629" s="106"/>
      <c r="S1629" s="106"/>
      <c r="T1629" s="106"/>
      <c r="U1629" s="106"/>
      <c r="V1629" s="106"/>
      <c r="W1629" s="106"/>
      <c r="X1629" s="106"/>
      <c r="Y1629" s="106"/>
    </row>
    <row r="1630" spans="8:25">
      <c r="H1630" s="106"/>
      <c r="I1630" s="106"/>
      <c r="J1630" s="106"/>
      <c r="K1630" s="106"/>
      <c r="L1630" s="106"/>
      <c r="M1630" s="106"/>
      <c r="N1630" s="106"/>
      <c r="O1630" s="106"/>
      <c r="P1630" s="106"/>
      <c r="Q1630" s="106"/>
      <c r="R1630" s="106"/>
      <c r="S1630" s="106"/>
      <c r="T1630" s="106"/>
      <c r="U1630" s="106"/>
      <c r="V1630" s="106"/>
      <c r="W1630" s="106"/>
      <c r="X1630" s="106"/>
      <c r="Y1630" s="106"/>
    </row>
    <row r="1631" spans="8:25">
      <c r="H1631" s="106"/>
      <c r="I1631" s="106"/>
      <c r="J1631" s="106"/>
      <c r="K1631" s="106"/>
      <c r="L1631" s="106"/>
      <c r="M1631" s="106"/>
      <c r="N1631" s="106"/>
      <c r="O1631" s="106"/>
      <c r="P1631" s="106"/>
      <c r="Q1631" s="106"/>
      <c r="R1631" s="106"/>
      <c r="S1631" s="106"/>
      <c r="T1631" s="106"/>
      <c r="U1631" s="106"/>
      <c r="V1631" s="106"/>
      <c r="W1631" s="106"/>
      <c r="X1631" s="106"/>
      <c r="Y1631" s="106"/>
    </row>
    <row r="1632" spans="8:25">
      <c r="H1632" s="106"/>
      <c r="I1632" s="106"/>
      <c r="J1632" s="106"/>
      <c r="K1632" s="106"/>
      <c r="L1632" s="106"/>
      <c r="M1632" s="106"/>
      <c r="N1632" s="106"/>
      <c r="O1632" s="106"/>
      <c r="P1632" s="106"/>
      <c r="Q1632" s="106"/>
      <c r="R1632" s="106"/>
      <c r="S1632" s="106"/>
      <c r="T1632" s="106"/>
      <c r="U1632" s="106"/>
      <c r="V1632" s="106"/>
      <c r="W1632" s="106"/>
      <c r="X1632" s="106"/>
      <c r="Y1632" s="106"/>
    </row>
    <row r="1633" spans="8:25">
      <c r="H1633" s="106"/>
      <c r="I1633" s="106"/>
      <c r="J1633" s="106"/>
      <c r="K1633" s="106"/>
      <c r="L1633" s="106"/>
      <c r="M1633" s="106"/>
      <c r="N1633" s="106"/>
      <c r="O1633" s="106"/>
      <c r="P1633" s="106"/>
      <c r="Q1633" s="106"/>
      <c r="R1633" s="106"/>
      <c r="S1633" s="106"/>
      <c r="T1633" s="106"/>
      <c r="U1633" s="106"/>
      <c r="V1633" s="106"/>
      <c r="W1633" s="106"/>
      <c r="X1633" s="106"/>
      <c r="Y1633" s="106"/>
    </row>
    <row r="1634" spans="8:25">
      <c r="H1634" s="106"/>
      <c r="I1634" s="106"/>
      <c r="J1634" s="106"/>
      <c r="K1634" s="106"/>
      <c r="L1634" s="106"/>
      <c r="M1634" s="106"/>
      <c r="N1634" s="106"/>
      <c r="O1634" s="106"/>
      <c r="P1634" s="106"/>
      <c r="Q1634" s="106"/>
      <c r="R1634" s="106"/>
      <c r="S1634" s="106"/>
      <c r="T1634" s="106"/>
      <c r="U1634" s="106"/>
      <c r="V1634" s="106"/>
      <c r="W1634" s="106"/>
      <c r="X1634" s="106"/>
      <c r="Y1634" s="106"/>
    </row>
    <row r="1635" spans="8:25">
      <c r="H1635" s="106"/>
      <c r="I1635" s="106"/>
      <c r="J1635" s="106"/>
      <c r="K1635" s="106"/>
      <c r="L1635" s="106"/>
      <c r="M1635" s="106"/>
      <c r="N1635" s="106"/>
      <c r="O1635" s="106"/>
      <c r="P1635" s="106"/>
      <c r="Q1635" s="106"/>
      <c r="R1635" s="106"/>
      <c r="S1635" s="106"/>
      <c r="T1635" s="106"/>
      <c r="U1635" s="106"/>
      <c r="V1635" s="106"/>
      <c r="W1635" s="106"/>
      <c r="X1635" s="106"/>
      <c r="Y1635" s="106"/>
    </row>
    <row r="1636" spans="8:25">
      <c r="H1636" s="106"/>
      <c r="I1636" s="106"/>
      <c r="J1636" s="106"/>
      <c r="K1636" s="106"/>
      <c r="L1636" s="106"/>
      <c r="M1636" s="106"/>
      <c r="N1636" s="106"/>
      <c r="O1636" s="106"/>
      <c r="P1636" s="106"/>
      <c r="Q1636" s="106"/>
      <c r="R1636" s="106"/>
      <c r="S1636" s="106"/>
      <c r="T1636" s="106"/>
      <c r="U1636" s="106"/>
      <c r="V1636" s="106"/>
      <c r="W1636" s="106"/>
      <c r="X1636" s="106"/>
      <c r="Y1636" s="106"/>
    </row>
    <row r="1637" spans="8:25">
      <c r="H1637" s="106"/>
      <c r="I1637" s="106"/>
      <c r="J1637" s="106"/>
      <c r="K1637" s="106"/>
      <c r="L1637" s="106"/>
      <c r="M1637" s="106"/>
      <c r="N1637" s="106"/>
      <c r="O1637" s="106"/>
      <c r="P1637" s="106"/>
      <c r="Q1637" s="106"/>
      <c r="R1637" s="106"/>
      <c r="S1637" s="106"/>
      <c r="T1637" s="106"/>
      <c r="U1637" s="106"/>
      <c r="V1637" s="106"/>
      <c r="W1637" s="106"/>
      <c r="X1637" s="106"/>
      <c r="Y1637" s="106"/>
    </row>
    <row r="1638" spans="8:25">
      <c r="H1638" s="106"/>
      <c r="I1638" s="106"/>
      <c r="J1638" s="106"/>
      <c r="K1638" s="106"/>
      <c r="L1638" s="106"/>
      <c r="M1638" s="106"/>
      <c r="N1638" s="106"/>
      <c r="O1638" s="106"/>
      <c r="P1638" s="106"/>
      <c r="Q1638" s="106"/>
      <c r="R1638" s="106"/>
      <c r="S1638" s="106"/>
      <c r="T1638" s="106"/>
      <c r="U1638" s="106"/>
      <c r="V1638" s="106"/>
      <c r="W1638" s="106"/>
      <c r="X1638" s="106"/>
      <c r="Y1638" s="106"/>
    </row>
    <row r="1639" spans="8:25">
      <c r="H1639" s="106"/>
      <c r="I1639" s="106"/>
      <c r="J1639" s="106"/>
      <c r="K1639" s="106"/>
      <c r="L1639" s="106"/>
      <c r="M1639" s="106"/>
      <c r="N1639" s="106"/>
      <c r="O1639" s="106"/>
      <c r="P1639" s="106"/>
      <c r="Q1639" s="106"/>
      <c r="R1639" s="106"/>
      <c r="S1639" s="106"/>
      <c r="T1639" s="106"/>
      <c r="U1639" s="106"/>
      <c r="V1639" s="106"/>
      <c r="W1639" s="106"/>
      <c r="X1639" s="106"/>
      <c r="Y1639" s="106"/>
    </row>
    <row r="1640" spans="8:25">
      <c r="H1640" s="106"/>
      <c r="I1640" s="106"/>
      <c r="J1640" s="106"/>
      <c r="K1640" s="106"/>
      <c r="L1640" s="106"/>
      <c r="M1640" s="106"/>
      <c r="N1640" s="106"/>
      <c r="O1640" s="106"/>
      <c r="P1640" s="106"/>
      <c r="Q1640" s="106"/>
      <c r="R1640" s="106"/>
      <c r="S1640" s="106"/>
      <c r="T1640" s="106"/>
      <c r="U1640" s="106"/>
      <c r="V1640" s="106"/>
      <c r="W1640" s="106"/>
      <c r="X1640" s="106"/>
      <c r="Y1640" s="106"/>
    </row>
    <row r="1641" spans="8:25">
      <c r="H1641" s="106"/>
      <c r="I1641" s="106"/>
      <c r="J1641" s="106"/>
      <c r="K1641" s="106"/>
      <c r="L1641" s="106"/>
      <c r="M1641" s="106"/>
      <c r="N1641" s="106"/>
      <c r="O1641" s="106"/>
      <c r="P1641" s="106"/>
      <c r="Q1641" s="106"/>
      <c r="R1641" s="106"/>
      <c r="S1641" s="106"/>
      <c r="T1641" s="106"/>
      <c r="U1641" s="106"/>
      <c r="V1641" s="106"/>
      <c r="W1641" s="106"/>
      <c r="X1641" s="106"/>
      <c r="Y1641" s="106"/>
    </row>
    <row r="1642" spans="8:25">
      <c r="H1642" s="106"/>
      <c r="I1642" s="106"/>
      <c r="J1642" s="106"/>
      <c r="K1642" s="106"/>
      <c r="L1642" s="106"/>
      <c r="M1642" s="106"/>
      <c r="N1642" s="106"/>
      <c r="O1642" s="106"/>
      <c r="P1642" s="106"/>
      <c r="Q1642" s="106"/>
      <c r="R1642" s="106"/>
      <c r="S1642" s="106"/>
      <c r="T1642" s="106"/>
      <c r="U1642" s="106"/>
      <c r="V1642" s="106"/>
      <c r="W1642" s="106"/>
      <c r="X1642" s="106"/>
      <c r="Y1642" s="106"/>
    </row>
    <row r="1643" spans="8:25">
      <c r="H1643" s="106"/>
      <c r="I1643" s="106"/>
      <c r="J1643" s="106"/>
      <c r="K1643" s="106"/>
      <c r="L1643" s="106"/>
      <c r="M1643" s="106"/>
      <c r="N1643" s="106"/>
      <c r="O1643" s="106"/>
      <c r="P1643" s="106"/>
      <c r="Q1643" s="106"/>
      <c r="R1643" s="106"/>
      <c r="S1643" s="106"/>
      <c r="T1643" s="106"/>
      <c r="U1643" s="106"/>
      <c r="V1643" s="106"/>
      <c r="W1643" s="106"/>
      <c r="X1643" s="106"/>
      <c r="Y1643" s="106"/>
    </row>
    <row r="1644" spans="8:25">
      <c r="H1644" s="106"/>
      <c r="I1644" s="106"/>
      <c r="J1644" s="106"/>
      <c r="K1644" s="106"/>
      <c r="L1644" s="106"/>
      <c r="M1644" s="106"/>
      <c r="N1644" s="106"/>
      <c r="O1644" s="106"/>
      <c r="P1644" s="106"/>
      <c r="Q1644" s="106"/>
      <c r="R1644" s="106"/>
      <c r="S1644" s="106"/>
      <c r="T1644" s="106"/>
      <c r="U1644" s="106"/>
      <c r="V1644" s="106"/>
      <c r="W1644" s="106"/>
      <c r="X1644" s="106"/>
      <c r="Y1644" s="106"/>
    </row>
    <row r="1645" spans="8:25">
      <c r="H1645" s="106"/>
      <c r="I1645" s="106"/>
      <c r="J1645" s="106"/>
      <c r="K1645" s="106"/>
      <c r="L1645" s="106"/>
      <c r="M1645" s="106"/>
      <c r="N1645" s="106"/>
      <c r="O1645" s="106"/>
      <c r="P1645" s="106"/>
      <c r="Q1645" s="106"/>
      <c r="R1645" s="106"/>
      <c r="S1645" s="106"/>
      <c r="T1645" s="106"/>
      <c r="U1645" s="106"/>
      <c r="V1645" s="106"/>
      <c r="W1645" s="106"/>
      <c r="X1645" s="106"/>
      <c r="Y1645" s="106"/>
    </row>
    <row r="1646" spans="8:25">
      <c r="H1646" s="106"/>
      <c r="I1646" s="106"/>
      <c r="J1646" s="106"/>
      <c r="K1646" s="106"/>
      <c r="L1646" s="106"/>
      <c r="M1646" s="106"/>
      <c r="N1646" s="106"/>
      <c r="O1646" s="106"/>
      <c r="P1646" s="106"/>
      <c r="Q1646" s="106"/>
      <c r="R1646" s="106"/>
      <c r="S1646" s="106"/>
      <c r="T1646" s="106"/>
      <c r="U1646" s="106"/>
      <c r="V1646" s="106"/>
      <c r="W1646" s="106"/>
      <c r="X1646" s="106"/>
      <c r="Y1646" s="106"/>
    </row>
    <row r="1647" spans="8:25">
      <c r="H1647" s="106"/>
      <c r="I1647" s="106"/>
      <c r="J1647" s="106"/>
      <c r="K1647" s="106"/>
      <c r="L1647" s="106"/>
      <c r="M1647" s="106"/>
      <c r="N1647" s="106"/>
      <c r="O1647" s="106"/>
      <c r="P1647" s="106"/>
      <c r="Q1647" s="106"/>
      <c r="R1647" s="106"/>
      <c r="S1647" s="106"/>
      <c r="T1647" s="106"/>
      <c r="U1647" s="106"/>
      <c r="V1647" s="106"/>
      <c r="W1647" s="106"/>
      <c r="X1647" s="106"/>
      <c r="Y1647" s="106"/>
    </row>
    <row r="1648" spans="8:25">
      <c r="H1648" s="106"/>
      <c r="I1648" s="106"/>
      <c r="J1648" s="106"/>
      <c r="K1648" s="106"/>
      <c r="L1648" s="106"/>
      <c r="M1648" s="106"/>
      <c r="N1648" s="106"/>
      <c r="O1648" s="106"/>
      <c r="P1648" s="106"/>
      <c r="Q1648" s="106"/>
      <c r="R1648" s="106"/>
      <c r="S1648" s="106"/>
      <c r="T1648" s="106"/>
      <c r="U1648" s="106"/>
      <c r="V1648" s="106"/>
      <c r="W1648" s="106"/>
      <c r="X1648" s="106"/>
      <c r="Y1648" s="106"/>
    </row>
    <row r="1649" spans="8:25">
      <c r="H1649" s="106"/>
      <c r="I1649" s="106"/>
      <c r="J1649" s="106"/>
      <c r="K1649" s="106"/>
      <c r="L1649" s="106"/>
      <c r="M1649" s="106"/>
      <c r="N1649" s="106"/>
      <c r="O1649" s="106"/>
      <c r="P1649" s="106"/>
      <c r="Q1649" s="106"/>
      <c r="R1649" s="106"/>
      <c r="S1649" s="106"/>
      <c r="T1649" s="106"/>
      <c r="U1649" s="106"/>
      <c r="V1649" s="106"/>
      <c r="W1649" s="106"/>
      <c r="X1649" s="106"/>
      <c r="Y1649" s="106"/>
    </row>
    <row r="1650" spans="8:25">
      <c r="H1650" s="106"/>
      <c r="I1650" s="106"/>
      <c r="J1650" s="106"/>
      <c r="K1650" s="106"/>
      <c r="L1650" s="106"/>
      <c r="M1650" s="106"/>
      <c r="N1650" s="106"/>
      <c r="O1650" s="106"/>
      <c r="P1650" s="106"/>
      <c r="Q1650" s="106"/>
      <c r="R1650" s="106"/>
      <c r="S1650" s="106"/>
      <c r="T1650" s="106"/>
      <c r="U1650" s="106"/>
      <c r="V1650" s="106"/>
      <c r="W1650" s="106"/>
      <c r="X1650" s="106"/>
      <c r="Y1650" s="106"/>
    </row>
    <row r="1651" spans="8:25">
      <c r="H1651" s="106"/>
      <c r="I1651" s="106"/>
      <c r="J1651" s="106"/>
      <c r="K1651" s="106"/>
      <c r="L1651" s="106"/>
      <c r="M1651" s="106"/>
      <c r="N1651" s="106"/>
      <c r="O1651" s="106"/>
      <c r="P1651" s="106"/>
      <c r="Q1651" s="106"/>
      <c r="R1651" s="106"/>
      <c r="S1651" s="106"/>
      <c r="T1651" s="106"/>
      <c r="U1651" s="106"/>
      <c r="V1651" s="106"/>
      <c r="W1651" s="106"/>
      <c r="X1651" s="106"/>
      <c r="Y1651" s="106"/>
    </row>
    <row r="1652" spans="8:25">
      <c r="H1652" s="106"/>
      <c r="I1652" s="106"/>
      <c r="J1652" s="106"/>
      <c r="K1652" s="106"/>
      <c r="L1652" s="106"/>
      <c r="M1652" s="106"/>
      <c r="N1652" s="106"/>
      <c r="O1652" s="106"/>
      <c r="P1652" s="106"/>
      <c r="Q1652" s="106"/>
      <c r="R1652" s="106"/>
      <c r="S1652" s="106"/>
      <c r="T1652" s="106"/>
      <c r="U1652" s="106"/>
      <c r="V1652" s="106"/>
      <c r="W1652" s="106"/>
      <c r="X1652" s="106"/>
      <c r="Y1652" s="106"/>
    </row>
    <row r="1653" spans="8:25">
      <c r="H1653" s="106"/>
      <c r="I1653" s="106"/>
      <c r="J1653" s="106"/>
      <c r="K1653" s="106"/>
      <c r="L1653" s="106"/>
      <c r="M1653" s="106"/>
      <c r="N1653" s="106"/>
      <c r="O1653" s="106"/>
      <c r="P1653" s="106"/>
      <c r="Q1653" s="106"/>
      <c r="R1653" s="106"/>
      <c r="S1653" s="106"/>
      <c r="T1653" s="106"/>
      <c r="U1653" s="106"/>
      <c r="V1653" s="106"/>
      <c r="W1653" s="106"/>
      <c r="X1653" s="106"/>
      <c r="Y1653" s="106"/>
    </row>
    <row r="1654" spans="8:25">
      <c r="H1654" s="106"/>
      <c r="I1654" s="106"/>
      <c r="J1654" s="106"/>
      <c r="K1654" s="106"/>
      <c r="L1654" s="106"/>
      <c r="M1654" s="106"/>
      <c r="N1654" s="106"/>
      <c r="O1654" s="106"/>
      <c r="P1654" s="106"/>
      <c r="Q1654" s="106"/>
      <c r="R1654" s="106"/>
      <c r="S1654" s="106"/>
      <c r="T1654" s="106"/>
      <c r="U1654" s="106"/>
      <c r="V1654" s="106"/>
      <c r="W1654" s="106"/>
      <c r="X1654" s="106"/>
      <c r="Y1654" s="106"/>
    </row>
    <row r="1655" spans="8:25">
      <c r="H1655" s="106"/>
      <c r="I1655" s="106"/>
      <c r="J1655" s="106"/>
      <c r="K1655" s="106"/>
      <c r="L1655" s="106"/>
      <c r="M1655" s="106"/>
      <c r="N1655" s="106"/>
      <c r="O1655" s="106"/>
      <c r="P1655" s="106"/>
      <c r="Q1655" s="106"/>
      <c r="R1655" s="106"/>
      <c r="S1655" s="106"/>
      <c r="T1655" s="106"/>
      <c r="U1655" s="106"/>
      <c r="V1655" s="106"/>
      <c r="W1655" s="106"/>
      <c r="X1655" s="106"/>
      <c r="Y1655" s="106"/>
    </row>
    <row r="1656" spans="8:25">
      <c r="H1656" s="106"/>
      <c r="I1656" s="106"/>
      <c r="J1656" s="106"/>
      <c r="K1656" s="106"/>
      <c r="L1656" s="106"/>
      <c r="M1656" s="106"/>
      <c r="N1656" s="106"/>
      <c r="O1656" s="106"/>
      <c r="P1656" s="106"/>
      <c r="Q1656" s="106"/>
      <c r="R1656" s="106"/>
      <c r="S1656" s="106"/>
      <c r="T1656" s="106"/>
      <c r="U1656" s="106"/>
      <c r="V1656" s="106"/>
      <c r="W1656" s="106"/>
      <c r="X1656" s="106"/>
      <c r="Y1656" s="106"/>
    </row>
    <row r="1657" spans="8:25">
      <c r="H1657" s="106"/>
      <c r="I1657" s="106"/>
      <c r="J1657" s="106"/>
      <c r="K1657" s="106"/>
      <c r="L1657" s="106"/>
      <c r="M1657" s="106"/>
      <c r="N1657" s="106"/>
      <c r="O1657" s="106"/>
      <c r="P1657" s="106"/>
      <c r="Q1657" s="106"/>
      <c r="R1657" s="106"/>
      <c r="S1657" s="106"/>
      <c r="T1657" s="106"/>
      <c r="U1657" s="106"/>
      <c r="V1657" s="106"/>
      <c r="W1657" s="106"/>
      <c r="X1657" s="106"/>
      <c r="Y1657" s="106"/>
    </row>
    <row r="1658" spans="8:25">
      <c r="H1658" s="106"/>
      <c r="I1658" s="106"/>
      <c r="J1658" s="106"/>
      <c r="K1658" s="106"/>
      <c r="L1658" s="106"/>
      <c r="M1658" s="106"/>
      <c r="N1658" s="106"/>
      <c r="O1658" s="106"/>
      <c r="P1658" s="106"/>
      <c r="Q1658" s="106"/>
      <c r="R1658" s="106"/>
      <c r="S1658" s="106"/>
      <c r="T1658" s="106"/>
      <c r="U1658" s="106"/>
      <c r="V1658" s="106"/>
      <c r="W1658" s="106"/>
      <c r="X1658" s="106"/>
      <c r="Y1658" s="106"/>
    </row>
    <row r="1659" spans="8:25">
      <c r="H1659" s="106"/>
      <c r="I1659" s="106"/>
      <c r="J1659" s="106"/>
      <c r="K1659" s="106"/>
      <c r="L1659" s="106"/>
      <c r="M1659" s="106"/>
      <c r="N1659" s="106"/>
      <c r="O1659" s="106"/>
      <c r="P1659" s="106"/>
      <c r="Q1659" s="106"/>
      <c r="R1659" s="106"/>
      <c r="S1659" s="106"/>
      <c r="T1659" s="106"/>
      <c r="U1659" s="106"/>
      <c r="V1659" s="106"/>
      <c r="W1659" s="106"/>
      <c r="X1659" s="106"/>
      <c r="Y1659" s="106"/>
    </row>
    <row r="1660" spans="8:25">
      <c r="H1660" s="106"/>
      <c r="I1660" s="106"/>
      <c r="J1660" s="106"/>
      <c r="K1660" s="106"/>
      <c r="L1660" s="106"/>
      <c r="M1660" s="106"/>
      <c r="N1660" s="106"/>
      <c r="O1660" s="106"/>
      <c r="P1660" s="106"/>
      <c r="Q1660" s="106"/>
      <c r="R1660" s="106"/>
      <c r="S1660" s="106"/>
      <c r="T1660" s="106"/>
      <c r="U1660" s="106"/>
      <c r="V1660" s="106"/>
      <c r="W1660" s="106"/>
      <c r="X1660" s="106"/>
      <c r="Y1660" s="106"/>
    </row>
    <row r="1661" spans="8:25">
      <c r="H1661" s="106"/>
      <c r="I1661" s="106"/>
      <c r="J1661" s="106"/>
      <c r="K1661" s="106"/>
      <c r="L1661" s="106"/>
      <c r="M1661" s="106"/>
      <c r="N1661" s="106"/>
      <c r="O1661" s="106"/>
      <c r="P1661" s="106"/>
      <c r="Q1661" s="106"/>
      <c r="R1661" s="106"/>
      <c r="S1661" s="106"/>
      <c r="T1661" s="106"/>
      <c r="U1661" s="106"/>
      <c r="V1661" s="106"/>
      <c r="W1661" s="106"/>
      <c r="X1661" s="106"/>
      <c r="Y1661" s="106"/>
    </row>
    <row r="1662" spans="8:25">
      <c r="H1662" s="106"/>
      <c r="I1662" s="106"/>
      <c r="J1662" s="106"/>
      <c r="K1662" s="106"/>
      <c r="L1662" s="106"/>
      <c r="M1662" s="106"/>
      <c r="N1662" s="106"/>
      <c r="O1662" s="106"/>
      <c r="P1662" s="106"/>
      <c r="Q1662" s="106"/>
      <c r="R1662" s="106"/>
      <c r="S1662" s="106"/>
      <c r="T1662" s="106"/>
      <c r="U1662" s="106"/>
      <c r="V1662" s="106"/>
      <c r="W1662" s="106"/>
      <c r="X1662" s="106"/>
      <c r="Y1662" s="106"/>
    </row>
    <row r="1663" spans="8:25">
      <c r="H1663" s="106"/>
      <c r="I1663" s="106"/>
      <c r="J1663" s="106"/>
      <c r="K1663" s="106"/>
      <c r="L1663" s="106"/>
      <c r="M1663" s="106"/>
      <c r="N1663" s="106"/>
      <c r="O1663" s="106"/>
      <c r="P1663" s="106"/>
      <c r="Q1663" s="106"/>
      <c r="R1663" s="106"/>
      <c r="S1663" s="106"/>
      <c r="T1663" s="106"/>
      <c r="U1663" s="106"/>
      <c r="V1663" s="106"/>
      <c r="W1663" s="106"/>
      <c r="X1663" s="106"/>
      <c r="Y1663" s="106"/>
    </row>
    <row r="1664" spans="8:25">
      <c r="H1664" s="106"/>
      <c r="I1664" s="106"/>
      <c r="J1664" s="106"/>
      <c r="K1664" s="106"/>
      <c r="L1664" s="106"/>
      <c r="M1664" s="106"/>
      <c r="N1664" s="106"/>
      <c r="O1664" s="106"/>
      <c r="P1664" s="106"/>
      <c r="Q1664" s="106"/>
      <c r="R1664" s="106"/>
      <c r="S1664" s="106"/>
      <c r="T1664" s="106"/>
      <c r="U1664" s="106"/>
      <c r="V1664" s="106"/>
      <c r="W1664" s="106"/>
      <c r="X1664" s="106"/>
      <c r="Y1664" s="106"/>
    </row>
    <row r="1665" spans="8:25">
      <c r="H1665" s="106"/>
      <c r="I1665" s="106"/>
      <c r="J1665" s="106"/>
      <c r="K1665" s="106"/>
      <c r="L1665" s="106"/>
      <c r="M1665" s="106"/>
      <c r="N1665" s="106"/>
      <c r="O1665" s="106"/>
      <c r="P1665" s="106"/>
      <c r="Q1665" s="106"/>
      <c r="R1665" s="106"/>
      <c r="S1665" s="106"/>
      <c r="T1665" s="106"/>
      <c r="U1665" s="106"/>
      <c r="V1665" s="106"/>
      <c r="W1665" s="106"/>
      <c r="X1665" s="106"/>
      <c r="Y1665" s="106"/>
    </row>
    <row r="1666" spans="8:25">
      <c r="H1666" s="106"/>
      <c r="I1666" s="106"/>
      <c r="J1666" s="106"/>
      <c r="K1666" s="106"/>
      <c r="L1666" s="106"/>
      <c r="M1666" s="106"/>
      <c r="N1666" s="106"/>
      <c r="O1666" s="106"/>
      <c r="P1666" s="106"/>
      <c r="Q1666" s="106"/>
      <c r="R1666" s="106"/>
      <c r="S1666" s="106"/>
      <c r="T1666" s="106"/>
      <c r="U1666" s="106"/>
      <c r="V1666" s="106"/>
      <c r="W1666" s="106"/>
      <c r="X1666" s="106"/>
      <c r="Y1666" s="106"/>
    </row>
    <row r="1667" spans="8:25">
      <c r="H1667" s="106"/>
      <c r="I1667" s="106"/>
      <c r="J1667" s="106"/>
      <c r="K1667" s="106"/>
      <c r="L1667" s="106"/>
      <c r="M1667" s="106"/>
      <c r="N1667" s="106"/>
      <c r="O1667" s="106"/>
      <c r="P1667" s="106"/>
      <c r="Q1667" s="106"/>
      <c r="R1667" s="106"/>
      <c r="S1667" s="106"/>
      <c r="T1667" s="106"/>
      <c r="U1667" s="106"/>
      <c r="V1667" s="106"/>
      <c r="W1667" s="106"/>
      <c r="X1667" s="106"/>
      <c r="Y1667" s="106"/>
    </row>
    <row r="1668" spans="8:25">
      <c r="H1668" s="106"/>
      <c r="I1668" s="106"/>
      <c r="J1668" s="106"/>
      <c r="K1668" s="106"/>
      <c r="L1668" s="106"/>
      <c r="M1668" s="106"/>
      <c r="N1668" s="106"/>
      <c r="O1668" s="106"/>
      <c r="P1668" s="106"/>
      <c r="Q1668" s="106"/>
      <c r="R1668" s="106"/>
      <c r="S1668" s="106"/>
      <c r="T1668" s="106"/>
      <c r="U1668" s="106"/>
      <c r="V1668" s="106"/>
      <c r="W1668" s="106"/>
      <c r="X1668" s="106"/>
      <c r="Y1668" s="106"/>
    </row>
    <row r="1669" spans="8:25">
      <c r="H1669" s="106"/>
      <c r="I1669" s="106"/>
      <c r="J1669" s="106"/>
      <c r="K1669" s="106"/>
      <c r="L1669" s="106"/>
      <c r="M1669" s="106"/>
      <c r="N1669" s="106"/>
      <c r="O1669" s="106"/>
      <c r="P1669" s="106"/>
      <c r="Q1669" s="106"/>
      <c r="R1669" s="106"/>
      <c r="S1669" s="106"/>
      <c r="T1669" s="106"/>
      <c r="U1669" s="106"/>
      <c r="V1669" s="106"/>
      <c r="W1669" s="106"/>
      <c r="X1669" s="106"/>
      <c r="Y1669" s="106"/>
    </row>
    <row r="1670" spans="8:25">
      <c r="H1670" s="106"/>
      <c r="I1670" s="106"/>
      <c r="J1670" s="106"/>
      <c r="K1670" s="106"/>
      <c r="L1670" s="106"/>
      <c r="M1670" s="106"/>
      <c r="N1670" s="106"/>
      <c r="O1670" s="106"/>
      <c r="P1670" s="106"/>
      <c r="Q1670" s="106"/>
      <c r="R1670" s="106"/>
      <c r="S1670" s="106"/>
      <c r="T1670" s="106"/>
      <c r="U1670" s="106"/>
      <c r="V1670" s="106"/>
      <c r="W1670" s="106"/>
      <c r="X1670" s="106"/>
      <c r="Y1670" s="106"/>
    </row>
    <row r="1671" spans="8:25">
      <c r="H1671" s="106"/>
      <c r="I1671" s="106"/>
      <c r="J1671" s="106"/>
      <c r="K1671" s="106"/>
      <c r="L1671" s="106"/>
      <c r="M1671" s="106"/>
      <c r="N1671" s="106"/>
      <c r="O1671" s="106"/>
      <c r="P1671" s="106"/>
      <c r="Q1671" s="106"/>
      <c r="R1671" s="106"/>
      <c r="S1671" s="106"/>
      <c r="T1671" s="106"/>
      <c r="U1671" s="106"/>
      <c r="V1671" s="106"/>
      <c r="W1671" s="106"/>
      <c r="X1671" s="106"/>
      <c r="Y1671" s="106"/>
    </row>
    <row r="1672" spans="8:25">
      <c r="H1672" s="106"/>
      <c r="I1672" s="106"/>
      <c r="J1672" s="106"/>
      <c r="K1672" s="106"/>
      <c r="L1672" s="106"/>
      <c r="M1672" s="106"/>
      <c r="N1672" s="106"/>
      <c r="O1672" s="106"/>
      <c r="P1672" s="106"/>
      <c r="Q1672" s="106"/>
      <c r="R1672" s="106"/>
      <c r="S1672" s="106"/>
      <c r="T1672" s="106"/>
      <c r="U1672" s="106"/>
      <c r="V1672" s="106"/>
      <c r="W1672" s="106"/>
      <c r="X1672" s="106"/>
      <c r="Y1672" s="106"/>
    </row>
    <row r="1673" spans="8:25">
      <c r="H1673" s="106"/>
      <c r="I1673" s="106"/>
      <c r="J1673" s="106"/>
      <c r="K1673" s="106"/>
      <c r="L1673" s="106"/>
      <c r="M1673" s="106"/>
      <c r="N1673" s="106"/>
      <c r="O1673" s="106"/>
      <c r="P1673" s="106"/>
      <c r="Q1673" s="106"/>
      <c r="R1673" s="106"/>
      <c r="S1673" s="106"/>
      <c r="T1673" s="106"/>
      <c r="U1673" s="106"/>
      <c r="V1673" s="106"/>
      <c r="W1673" s="106"/>
      <c r="X1673" s="106"/>
      <c r="Y1673" s="106"/>
    </row>
    <row r="1674" spans="8:25">
      <c r="H1674" s="106"/>
      <c r="I1674" s="106"/>
      <c r="J1674" s="106"/>
      <c r="K1674" s="106"/>
      <c r="L1674" s="106"/>
      <c r="M1674" s="106"/>
      <c r="N1674" s="106"/>
      <c r="O1674" s="106"/>
      <c r="P1674" s="106"/>
      <c r="Q1674" s="106"/>
      <c r="R1674" s="106"/>
      <c r="S1674" s="106"/>
      <c r="T1674" s="106"/>
      <c r="U1674" s="106"/>
      <c r="V1674" s="106"/>
      <c r="W1674" s="106"/>
      <c r="X1674" s="106"/>
      <c r="Y1674" s="106"/>
    </row>
    <row r="1675" spans="8:25">
      <c r="H1675" s="106"/>
      <c r="I1675" s="106"/>
      <c r="J1675" s="106"/>
      <c r="K1675" s="106"/>
      <c r="L1675" s="106"/>
      <c r="M1675" s="106"/>
      <c r="N1675" s="106"/>
      <c r="O1675" s="106"/>
      <c r="P1675" s="106"/>
      <c r="Q1675" s="106"/>
      <c r="R1675" s="106"/>
      <c r="S1675" s="106"/>
      <c r="T1675" s="106"/>
      <c r="U1675" s="106"/>
      <c r="V1675" s="106"/>
      <c r="W1675" s="106"/>
      <c r="X1675" s="106"/>
      <c r="Y1675" s="106"/>
    </row>
    <row r="1676" spans="8:25">
      <c r="H1676" s="106"/>
      <c r="I1676" s="106"/>
      <c r="J1676" s="106"/>
      <c r="K1676" s="106"/>
      <c r="L1676" s="106"/>
      <c r="M1676" s="106"/>
      <c r="N1676" s="106"/>
      <c r="O1676" s="106"/>
      <c r="P1676" s="106"/>
      <c r="Q1676" s="106"/>
      <c r="R1676" s="106"/>
      <c r="S1676" s="106"/>
      <c r="T1676" s="106"/>
      <c r="U1676" s="106"/>
      <c r="V1676" s="106"/>
      <c r="W1676" s="106"/>
      <c r="X1676" s="106"/>
      <c r="Y1676" s="106"/>
    </row>
    <row r="1677" spans="8:25">
      <c r="H1677" s="106"/>
      <c r="I1677" s="106"/>
      <c r="J1677" s="106"/>
      <c r="K1677" s="106"/>
      <c r="L1677" s="106"/>
      <c r="M1677" s="106"/>
      <c r="N1677" s="106"/>
      <c r="O1677" s="106"/>
      <c r="P1677" s="106"/>
      <c r="Q1677" s="106"/>
      <c r="R1677" s="106"/>
      <c r="S1677" s="106"/>
      <c r="T1677" s="106"/>
      <c r="U1677" s="106"/>
      <c r="V1677" s="106"/>
      <c r="W1677" s="106"/>
      <c r="X1677" s="106"/>
      <c r="Y1677" s="106"/>
    </row>
    <row r="1678" spans="8:25">
      <c r="H1678" s="106"/>
      <c r="I1678" s="106"/>
      <c r="J1678" s="106"/>
      <c r="K1678" s="106"/>
      <c r="L1678" s="106"/>
      <c r="M1678" s="106"/>
      <c r="N1678" s="106"/>
      <c r="O1678" s="106"/>
      <c r="P1678" s="106"/>
      <c r="Q1678" s="106"/>
      <c r="R1678" s="106"/>
      <c r="S1678" s="106"/>
      <c r="T1678" s="106"/>
      <c r="U1678" s="106"/>
      <c r="V1678" s="106"/>
      <c r="W1678" s="106"/>
      <c r="X1678" s="106"/>
      <c r="Y1678" s="106"/>
    </row>
    <row r="1679" spans="8:25">
      <c r="H1679" s="106"/>
      <c r="I1679" s="106"/>
      <c r="J1679" s="106"/>
      <c r="K1679" s="106"/>
      <c r="L1679" s="106"/>
      <c r="M1679" s="106"/>
      <c r="N1679" s="106"/>
      <c r="O1679" s="106"/>
      <c r="P1679" s="106"/>
      <c r="Q1679" s="106"/>
      <c r="R1679" s="106"/>
      <c r="S1679" s="106"/>
      <c r="T1679" s="106"/>
      <c r="U1679" s="106"/>
      <c r="V1679" s="106"/>
      <c r="W1679" s="106"/>
      <c r="X1679" s="106"/>
      <c r="Y1679" s="106"/>
    </row>
    <row r="1680" spans="8:25">
      <c r="H1680" s="106"/>
      <c r="I1680" s="106"/>
      <c r="J1680" s="106"/>
      <c r="K1680" s="106"/>
      <c r="L1680" s="106"/>
      <c r="M1680" s="106"/>
      <c r="N1680" s="106"/>
      <c r="O1680" s="106"/>
      <c r="P1680" s="106"/>
      <c r="Q1680" s="106"/>
      <c r="R1680" s="106"/>
      <c r="S1680" s="106"/>
      <c r="T1680" s="106"/>
      <c r="U1680" s="106"/>
      <c r="V1680" s="106"/>
      <c r="W1680" s="106"/>
      <c r="X1680" s="106"/>
      <c r="Y1680" s="106"/>
    </row>
    <row r="1681" spans="8:25">
      <c r="H1681" s="106"/>
      <c r="I1681" s="106"/>
      <c r="J1681" s="106"/>
      <c r="K1681" s="106"/>
      <c r="L1681" s="106"/>
      <c r="M1681" s="106"/>
      <c r="N1681" s="106"/>
      <c r="O1681" s="106"/>
      <c r="P1681" s="106"/>
      <c r="Q1681" s="106"/>
      <c r="R1681" s="106"/>
      <c r="S1681" s="106"/>
      <c r="T1681" s="106"/>
      <c r="U1681" s="106"/>
      <c r="V1681" s="106"/>
      <c r="W1681" s="106"/>
      <c r="X1681" s="106"/>
      <c r="Y1681" s="106"/>
    </row>
    <row r="1682" spans="8:25">
      <c r="H1682" s="106"/>
      <c r="I1682" s="106"/>
      <c r="J1682" s="106"/>
      <c r="K1682" s="106"/>
      <c r="L1682" s="106"/>
      <c r="M1682" s="106"/>
      <c r="N1682" s="106"/>
      <c r="O1682" s="106"/>
      <c r="P1682" s="106"/>
      <c r="Q1682" s="106"/>
      <c r="R1682" s="106"/>
      <c r="S1682" s="106"/>
      <c r="T1682" s="106"/>
      <c r="U1682" s="106"/>
      <c r="V1682" s="106"/>
      <c r="W1682" s="106"/>
      <c r="X1682" s="106"/>
      <c r="Y1682" s="106"/>
    </row>
    <row r="1683" spans="8:25">
      <c r="H1683" s="106"/>
      <c r="I1683" s="106"/>
      <c r="J1683" s="106"/>
      <c r="K1683" s="106"/>
      <c r="L1683" s="106"/>
      <c r="M1683" s="106"/>
      <c r="N1683" s="106"/>
      <c r="O1683" s="106"/>
      <c r="P1683" s="106"/>
      <c r="Q1683" s="106"/>
      <c r="R1683" s="106"/>
      <c r="S1683" s="106"/>
      <c r="T1683" s="106"/>
      <c r="U1683" s="106"/>
      <c r="V1683" s="106"/>
      <c r="W1683" s="106"/>
      <c r="X1683" s="106"/>
      <c r="Y1683" s="106"/>
    </row>
    <row r="1684" spans="8:25">
      <c r="H1684" s="106"/>
      <c r="I1684" s="106"/>
      <c r="J1684" s="106"/>
      <c r="K1684" s="106"/>
      <c r="L1684" s="106"/>
      <c r="M1684" s="106"/>
      <c r="N1684" s="106"/>
      <c r="O1684" s="106"/>
      <c r="P1684" s="106"/>
      <c r="Q1684" s="106"/>
      <c r="R1684" s="106"/>
      <c r="S1684" s="106"/>
      <c r="T1684" s="106"/>
      <c r="U1684" s="106"/>
      <c r="V1684" s="106"/>
      <c r="W1684" s="106"/>
      <c r="X1684" s="106"/>
      <c r="Y1684" s="106"/>
    </row>
    <row r="1685" spans="8:25">
      <c r="H1685" s="106"/>
      <c r="I1685" s="106"/>
      <c r="J1685" s="106"/>
      <c r="K1685" s="106"/>
      <c r="L1685" s="106"/>
      <c r="M1685" s="106"/>
      <c r="N1685" s="106"/>
      <c r="O1685" s="106"/>
      <c r="P1685" s="106"/>
      <c r="Q1685" s="106"/>
      <c r="R1685" s="106"/>
      <c r="S1685" s="106"/>
      <c r="T1685" s="106"/>
      <c r="U1685" s="106"/>
      <c r="V1685" s="106"/>
      <c r="W1685" s="106"/>
      <c r="X1685" s="106"/>
      <c r="Y1685" s="106"/>
    </row>
    <row r="1686" spans="8:25">
      <c r="H1686" s="106"/>
      <c r="I1686" s="106"/>
      <c r="J1686" s="106"/>
      <c r="K1686" s="106"/>
      <c r="L1686" s="106"/>
      <c r="M1686" s="106"/>
      <c r="N1686" s="106"/>
      <c r="O1686" s="106"/>
      <c r="P1686" s="106"/>
      <c r="Q1686" s="106"/>
      <c r="R1686" s="106"/>
      <c r="S1686" s="106"/>
      <c r="T1686" s="106"/>
      <c r="U1686" s="106"/>
      <c r="V1686" s="106"/>
      <c r="W1686" s="106"/>
      <c r="X1686" s="106"/>
      <c r="Y1686" s="106"/>
    </row>
    <row r="1687" spans="8:25">
      <c r="H1687" s="106"/>
      <c r="I1687" s="106"/>
      <c r="J1687" s="106"/>
      <c r="K1687" s="106"/>
      <c r="L1687" s="106"/>
      <c r="M1687" s="106"/>
      <c r="N1687" s="106"/>
      <c r="O1687" s="106"/>
      <c r="P1687" s="106"/>
      <c r="Q1687" s="106"/>
      <c r="R1687" s="106"/>
      <c r="S1687" s="106"/>
      <c r="T1687" s="106"/>
      <c r="U1687" s="106"/>
      <c r="V1687" s="106"/>
      <c r="W1687" s="106"/>
      <c r="X1687" s="106"/>
      <c r="Y1687" s="106"/>
    </row>
    <row r="1688" spans="8:25">
      <c r="H1688" s="106"/>
      <c r="I1688" s="106"/>
      <c r="J1688" s="106"/>
      <c r="K1688" s="106"/>
      <c r="L1688" s="106"/>
      <c r="M1688" s="106"/>
      <c r="N1688" s="106"/>
      <c r="O1688" s="106"/>
      <c r="P1688" s="106"/>
      <c r="Q1688" s="106"/>
      <c r="R1688" s="106"/>
      <c r="S1688" s="106"/>
      <c r="T1688" s="106"/>
      <c r="U1688" s="106"/>
      <c r="V1688" s="106"/>
      <c r="W1688" s="106"/>
      <c r="X1688" s="106"/>
      <c r="Y1688" s="106"/>
    </row>
    <row r="1689" spans="8:25">
      <c r="H1689" s="106"/>
      <c r="I1689" s="106"/>
      <c r="J1689" s="106"/>
      <c r="K1689" s="106"/>
      <c r="L1689" s="106"/>
      <c r="M1689" s="106"/>
      <c r="N1689" s="106"/>
      <c r="O1689" s="106"/>
      <c r="P1689" s="106"/>
      <c r="Q1689" s="106"/>
      <c r="R1689" s="106"/>
      <c r="S1689" s="106"/>
      <c r="T1689" s="106"/>
      <c r="U1689" s="106"/>
      <c r="V1689" s="106"/>
      <c r="W1689" s="106"/>
      <c r="X1689" s="106"/>
      <c r="Y1689" s="106"/>
    </row>
    <row r="1690" spans="8:25">
      <c r="H1690" s="106"/>
      <c r="I1690" s="106"/>
      <c r="J1690" s="106"/>
      <c r="K1690" s="106"/>
      <c r="L1690" s="106"/>
      <c r="M1690" s="106"/>
      <c r="N1690" s="106"/>
      <c r="O1690" s="106"/>
      <c r="P1690" s="106"/>
      <c r="Q1690" s="106"/>
      <c r="R1690" s="106"/>
      <c r="S1690" s="106"/>
      <c r="T1690" s="106"/>
      <c r="U1690" s="106"/>
      <c r="V1690" s="106"/>
      <c r="W1690" s="106"/>
      <c r="X1690" s="106"/>
      <c r="Y1690" s="106"/>
    </row>
    <row r="1691" spans="8:25">
      <c r="H1691" s="106"/>
      <c r="I1691" s="106"/>
      <c r="J1691" s="106"/>
      <c r="K1691" s="106"/>
      <c r="L1691" s="106"/>
      <c r="M1691" s="106"/>
      <c r="N1691" s="106"/>
      <c r="O1691" s="106"/>
      <c r="P1691" s="106"/>
      <c r="Q1691" s="106"/>
      <c r="R1691" s="106"/>
      <c r="S1691" s="106"/>
      <c r="T1691" s="106"/>
      <c r="U1691" s="106"/>
      <c r="V1691" s="106"/>
      <c r="W1691" s="106"/>
      <c r="X1691" s="106"/>
      <c r="Y1691" s="106"/>
    </row>
    <row r="1692" spans="8:25">
      <c r="H1692" s="106"/>
      <c r="I1692" s="106"/>
      <c r="J1692" s="106"/>
      <c r="K1692" s="106"/>
      <c r="L1692" s="106"/>
      <c r="M1692" s="106"/>
      <c r="N1692" s="106"/>
      <c r="O1692" s="106"/>
      <c r="P1692" s="106"/>
      <c r="Q1692" s="106"/>
      <c r="R1692" s="106"/>
      <c r="S1692" s="106"/>
      <c r="T1692" s="106"/>
      <c r="U1692" s="106"/>
      <c r="V1692" s="106"/>
      <c r="W1692" s="106"/>
      <c r="X1692" s="106"/>
      <c r="Y1692" s="106"/>
    </row>
    <row r="1693" spans="8:25">
      <c r="H1693" s="106"/>
      <c r="I1693" s="106"/>
      <c r="J1693" s="106"/>
      <c r="K1693" s="106"/>
      <c r="L1693" s="106"/>
      <c r="M1693" s="106"/>
      <c r="N1693" s="106"/>
      <c r="O1693" s="106"/>
      <c r="P1693" s="106"/>
      <c r="Q1693" s="106"/>
      <c r="R1693" s="106"/>
      <c r="S1693" s="106"/>
      <c r="T1693" s="106"/>
      <c r="U1693" s="106"/>
      <c r="V1693" s="106"/>
      <c r="W1693" s="106"/>
      <c r="X1693" s="106"/>
      <c r="Y1693" s="106"/>
    </row>
    <row r="1694" spans="8:25">
      <c r="H1694" s="106"/>
      <c r="I1694" s="106"/>
      <c r="J1694" s="106"/>
      <c r="K1694" s="106"/>
      <c r="L1694" s="106"/>
      <c r="M1694" s="106"/>
      <c r="N1694" s="106"/>
      <c r="O1694" s="106"/>
      <c r="P1694" s="106"/>
      <c r="Q1694" s="106"/>
      <c r="R1694" s="106"/>
      <c r="S1694" s="106"/>
      <c r="T1694" s="106"/>
      <c r="U1694" s="106"/>
      <c r="V1694" s="106"/>
      <c r="W1694" s="106"/>
      <c r="X1694" s="106"/>
      <c r="Y1694" s="106"/>
    </row>
    <row r="1695" spans="8:25">
      <c r="H1695" s="106"/>
      <c r="I1695" s="106"/>
      <c r="J1695" s="106"/>
      <c r="K1695" s="106"/>
      <c r="L1695" s="106"/>
      <c r="M1695" s="106"/>
      <c r="N1695" s="106"/>
      <c r="O1695" s="106"/>
      <c r="P1695" s="106"/>
      <c r="Q1695" s="106"/>
      <c r="R1695" s="106"/>
      <c r="S1695" s="106"/>
      <c r="T1695" s="106"/>
      <c r="U1695" s="106"/>
      <c r="V1695" s="106"/>
      <c r="W1695" s="106"/>
      <c r="X1695" s="106"/>
      <c r="Y1695" s="106"/>
    </row>
    <row r="1696" spans="8:25">
      <c r="H1696" s="106"/>
      <c r="I1696" s="106"/>
      <c r="J1696" s="106"/>
      <c r="K1696" s="106"/>
      <c r="L1696" s="106"/>
      <c r="M1696" s="106"/>
      <c r="N1696" s="106"/>
      <c r="O1696" s="106"/>
      <c r="P1696" s="106"/>
      <c r="Q1696" s="106"/>
      <c r="R1696" s="106"/>
      <c r="S1696" s="106"/>
      <c r="T1696" s="106"/>
      <c r="U1696" s="106"/>
      <c r="V1696" s="106"/>
      <c r="W1696" s="106"/>
      <c r="X1696" s="106"/>
      <c r="Y1696" s="106"/>
    </row>
    <row r="1697" spans="8:25">
      <c r="H1697" s="106"/>
      <c r="I1697" s="106"/>
      <c r="J1697" s="106"/>
      <c r="K1697" s="106"/>
      <c r="L1697" s="106"/>
      <c r="M1697" s="106"/>
      <c r="N1697" s="106"/>
      <c r="O1697" s="106"/>
      <c r="P1697" s="106"/>
      <c r="Q1697" s="106"/>
      <c r="R1697" s="106"/>
      <c r="S1697" s="106"/>
      <c r="T1697" s="106"/>
      <c r="U1697" s="106"/>
      <c r="V1697" s="106"/>
      <c r="W1697" s="106"/>
      <c r="X1697" s="106"/>
      <c r="Y1697" s="106"/>
    </row>
    <row r="1698" spans="8:25">
      <c r="H1698" s="106"/>
      <c r="I1698" s="106"/>
      <c r="J1698" s="106"/>
      <c r="K1698" s="106"/>
      <c r="L1698" s="106"/>
      <c r="M1698" s="106"/>
      <c r="N1698" s="106"/>
      <c r="O1698" s="106"/>
      <c r="P1698" s="106"/>
      <c r="Q1698" s="106"/>
      <c r="R1698" s="106"/>
      <c r="S1698" s="106"/>
      <c r="T1698" s="106"/>
      <c r="U1698" s="106"/>
      <c r="V1698" s="106"/>
      <c r="W1698" s="106"/>
      <c r="X1698" s="106"/>
      <c r="Y1698" s="106"/>
    </row>
    <row r="1699" spans="8:25">
      <c r="H1699" s="106"/>
      <c r="I1699" s="106"/>
      <c r="J1699" s="106"/>
      <c r="K1699" s="106"/>
      <c r="L1699" s="106"/>
      <c r="M1699" s="106"/>
      <c r="N1699" s="106"/>
      <c r="O1699" s="106"/>
      <c r="P1699" s="106"/>
      <c r="Q1699" s="106"/>
      <c r="R1699" s="106"/>
      <c r="S1699" s="106"/>
      <c r="T1699" s="106"/>
      <c r="U1699" s="106"/>
      <c r="V1699" s="106"/>
      <c r="W1699" s="106"/>
      <c r="X1699" s="106"/>
      <c r="Y1699" s="106"/>
    </row>
    <row r="1700" spans="8:25">
      <c r="H1700" s="106"/>
      <c r="I1700" s="106"/>
      <c r="J1700" s="106"/>
      <c r="K1700" s="106"/>
      <c r="L1700" s="106"/>
      <c r="M1700" s="106"/>
      <c r="N1700" s="106"/>
      <c r="O1700" s="106"/>
      <c r="P1700" s="106"/>
      <c r="Q1700" s="106"/>
      <c r="R1700" s="106"/>
      <c r="S1700" s="106"/>
      <c r="T1700" s="106"/>
      <c r="U1700" s="106"/>
      <c r="V1700" s="106"/>
      <c r="W1700" s="106"/>
      <c r="X1700" s="106"/>
      <c r="Y1700" s="106"/>
    </row>
    <row r="1701" spans="8:25">
      <c r="H1701" s="106"/>
      <c r="I1701" s="106"/>
      <c r="J1701" s="106"/>
      <c r="K1701" s="106"/>
      <c r="L1701" s="106"/>
      <c r="M1701" s="106"/>
      <c r="N1701" s="106"/>
      <c r="O1701" s="106"/>
      <c r="P1701" s="106"/>
      <c r="Q1701" s="106"/>
      <c r="R1701" s="106"/>
      <c r="S1701" s="106"/>
      <c r="T1701" s="106"/>
      <c r="U1701" s="106"/>
      <c r="V1701" s="106"/>
      <c r="W1701" s="106"/>
      <c r="X1701" s="106"/>
      <c r="Y1701" s="106"/>
    </row>
    <row r="1702" spans="8:25">
      <c r="H1702" s="106"/>
      <c r="I1702" s="106"/>
      <c r="J1702" s="106"/>
      <c r="K1702" s="106"/>
      <c r="L1702" s="106"/>
      <c r="M1702" s="106"/>
      <c r="N1702" s="106"/>
      <c r="O1702" s="106"/>
      <c r="P1702" s="106"/>
      <c r="Q1702" s="106"/>
      <c r="R1702" s="106"/>
      <c r="S1702" s="106"/>
      <c r="T1702" s="106"/>
      <c r="U1702" s="106"/>
      <c r="V1702" s="106"/>
      <c r="W1702" s="106"/>
      <c r="X1702" s="106"/>
      <c r="Y1702" s="106"/>
    </row>
    <row r="1703" spans="8:25">
      <c r="H1703" s="106"/>
      <c r="I1703" s="106"/>
      <c r="J1703" s="106"/>
      <c r="K1703" s="106"/>
      <c r="L1703" s="106"/>
      <c r="M1703" s="106"/>
      <c r="N1703" s="106"/>
      <c r="O1703" s="106"/>
      <c r="P1703" s="106"/>
      <c r="Q1703" s="106"/>
      <c r="R1703" s="106"/>
      <c r="S1703" s="106"/>
      <c r="T1703" s="106"/>
      <c r="U1703" s="106"/>
      <c r="V1703" s="106"/>
      <c r="W1703" s="106"/>
      <c r="X1703" s="106"/>
      <c r="Y1703" s="106"/>
    </row>
    <row r="1704" spans="8:25">
      <c r="H1704" s="106"/>
      <c r="I1704" s="106"/>
      <c r="J1704" s="106"/>
      <c r="K1704" s="106"/>
      <c r="L1704" s="106"/>
      <c r="M1704" s="106"/>
      <c r="N1704" s="106"/>
      <c r="O1704" s="106"/>
      <c r="P1704" s="106"/>
      <c r="Q1704" s="106"/>
      <c r="R1704" s="106"/>
      <c r="S1704" s="106"/>
      <c r="T1704" s="106"/>
      <c r="U1704" s="106"/>
      <c r="V1704" s="106"/>
      <c r="W1704" s="106"/>
      <c r="X1704" s="106"/>
      <c r="Y1704" s="106"/>
    </row>
    <row r="1705" spans="8:25">
      <c r="H1705" s="106"/>
      <c r="I1705" s="106"/>
      <c r="J1705" s="106"/>
      <c r="K1705" s="106"/>
      <c r="L1705" s="106"/>
      <c r="M1705" s="106"/>
      <c r="N1705" s="106"/>
      <c r="O1705" s="106"/>
      <c r="P1705" s="106"/>
      <c r="Q1705" s="106"/>
      <c r="R1705" s="106"/>
      <c r="S1705" s="106"/>
      <c r="T1705" s="106"/>
      <c r="U1705" s="106"/>
      <c r="V1705" s="106"/>
      <c r="W1705" s="106"/>
      <c r="X1705" s="106"/>
      <c r="Y1705" s="106"/>
    </row>
    <row r="1706" spans="8:25">
      <c r="H1706" s="106"/>
      <c r="I1706" s="106"/>
      <c r="J1706" s="106"/>
      <c r="K1706" s="106"/>
      <c r="L1706" s="106"/>
      <c r="M1706" s="106"/>
      <c r="N1706" s="106"/>
      <c r="O1706" s="106"/>
      <c r="P1706" s="106"/>
      <c r="Q1706" s="106"/>
      <c r="R1706" s="106"/>
      <c r="S1706" s="106"/>
      <c r="T1706" s="106"/>
      <c r="U1706" s="106"/>
      <c r="V1706" s="106"/>
      <c r="W1706" s="106"/>
      <c r="X1706" s="106"/>
      <c r="Y1706" s="106"/>
    </row>
    <row r="1707" spans="8:25">
      <c r="H1707" s="106"/>
      <c r="I1707" s="106"/>
      <c r="J1707" s="106"/>
      <c r="K1707" s="106"/>
      <c r="L1707" s="106"/>
      <c r="M1707" s="106"/>
      <c r="N1707" s="106"/>
      <c r="O1707" s="106"/>
      <c r="P1707" s="106"/>
      <c r="Q1707" s="106"/>
      <c r="R1707" s="106"/>
      <c r="S1707" s="106"/>
      <c r="T1707" s="106"/>
      <c r="U1707" s="106"/>
      <c r="V1707" s="106"/>
      <c r="W1707" s="106"/>
      <c r="X1707" s="106"/>
      <c r="Y1707" s="106"/>
    </row>
    <row r="1708" spans="8:25">
      <c r="H1708" s="106"/>
      <c r="I1708" s="106"/>
      <c r="J1708" s="106"/>
      <c r="K1708" s="106"/>
      <c r="L1708" s="106"/>
      <c r="M1708" s="106"/>
      <c r="N1708" s="106"/>
      <c r="O1708" s="106"/>
      <c r="P1708" s="106"/>
      <c r="Q1708" s="106"/>
      <c r="R1708" s="106"/>
      <c r="S1708" s="106"/>
      <c r="T1708" s="106"/>
      <c r="U1708" s="106"/>
      <c r="V1708" s="106"/>
      <c r="W1708" s="106"/>
      <c r="X1708" s="106"/>
      <c r="Y1708" s="106"/>
    </row>
    <row r="1709" spans="8:25">
      <c r="H1709" s="106"/>
      <c r="I1709" s="106"/>
      <c r="J1709" s="106"/>
      <c r="K1709" s="106"/>
      <c r="L1709" s="106"/>
      <c r="M1709" s="106"/>
      <c r="N1709" s="106"/>
      <c r="O1709" s="106"/>
      <c r="P1709" s="106"/>
      <c r="Q1709" s="106"/>
      <c r="R1709" s="106"/>
      <c r="S1709" s="106"/>
      <c r="T1709" s="106"/>
      <c r="U1709" s="106"/>
      <c r="V1709" s="106"/>
      <c r="W1709" s="106"/>
      <c r="X1709" s="106"/>
      <c r="Y1709" s="106"/>
    </row>
    <row r="1710" spans="8:25">
      <c r="H1710" s="106"/>
      <c r="I1710" s="106"/>
      <c r="J1710" s="106"/>
      <c r="K1710" s="106"/>
      <c r="L1710" s="106"/>
      <c r="M1710" s="106"/>
      <c r="N1710" s="106"/>
      <c r="O1710" s="106"/>
      <c r="P1710" s="106"/>
      <c r="Q1710" s="106"/>
      <c r="R1710" s="106"/>
      <c r="S1710" s="106"/>
      <c r="T1710" s="106"/>
      <c r="U1710" s="106"/>
      <c r="V1710" s="106"/>
      <c r="W1710" s="106"/>
      <c r="X1710" s="106"/>
      <c r="Y1710" s="106"/>
    </row>
    <row r="1711" spans="8:25">
      <c r="H1711" s="106"/>
      <c r="I1711" s="106"/>
      <c r="J1711" s="106"/>
      <c r="K1711" s="106"/>
      <c r="L1711" s="106"/>
      <c r="M1711" s="106"/>
      <c r="N1711" s="106"/>
      <c r="O1711" s="106"/>
      <c r="P1711" s="106"/>
      <c r="Q1711" s="106"/>
      <c r="R1711" s="106"/>
      <c r="S1711" s="106"/>
      <c r="T1711" s="106"/>
      <c r="U1711" s="106"/>
      <c r="V1711" s="106"/>
      <c r="W1711" s="106"/>
      <c r="X1711" s="106"/>
      <c r="Y1711" s="106"/>
    </row>
    <row r="1712" spans="8:25">
      <c r="H1712" s="106"/>
      <c r="I1712" s="106"/>
      <c r="J1712" s="106"/>
      <c r="K1712" s="106"/>
      <c r="L1712" s="106"/>
      <c r="M1712" s="106"/>
      <c r="N1712" s="106"/>
      <c r="O1712" s="106"/>
      <c r="P1712" s="106"/>
      <c r="Q1712" s="106"/>
      <c r="R1712" s="106"/>
      <c r="S1712" s="106"/>
      <c r="T1712" s="106"/>
      <c r="U1712" s="106"/>
      <c r="V1712" s="106"/>
      <c r="W1712" s="106"/>
      <c r="X1712" s="106"/>
      <c r="Y1712" s="106"/>
    </row>
    <row r="1713" spans="8:25">
      <c r="H1713" s="106"/>
      <c r="I1713" s="106"/>
      <c r="J1713" s="106"/>
      <c r="K1713" s="106"/>
      <c r="L1713" s="106"/>
      <c r="M1713" s="106"/>
      <c r="N1713" s="106"/>
      <c r="O1713" s="106"/>
      <c r="P1713" s="106"/>
      <c r="Q1713" s="106"/>
      <c r="R1713" s="106"/>
      <c r="S1713" s="106"/>
      <c r="T1713" s="106"/>
      <c r="U1713" s="106"/>
      <c r="V1713" s="106"/>
      <c r="W1713" s="106"/>
      <c r="X1713" s="106"/>
      <c r="Y1713" s="106"/>
    </row>
    <row r="1714" spans="8:25">
      <c r="H1714" s="106"/>
      <c r="I1714" s="106"/>
      <c r="J1714" s="106"/>
      <c r="K1714" s="106"/>
      <c r="L1714" s="106"/>
      <c r="M1714" s="106"/>
      <c r="N1714" s="106"/>
      <c r="O1714" s="106"/>
      <c r="P1714" s="106"/>
      <c r="Q1714" s="106"/>
      <c r="R1714" s="106"/>
      <c r="S1714" s="106"/>
      <c r="T1714" s="106"/>
      <c r="U1714" s="106"/>
      <c r="V1714" s="106"/>
      <c r="W1714" s="106"/>
      <c r="X1714" s="106"/>
      <c r="Y1714" s="106"/>
    </row>
    <row r="1715" spans="8:25">
      <c r="H1715" s="106"/>
      <c r="I1715" s="106"/>
      <c r="J1715" s="106"/>
      <c r="K1715" s="106"/>
      <c r="L1715" s="106"/>
      <c r="M1715" s="106"/>
      <c r="N1715" s="106"/>
      <c r="O1715" s="106"/>
      <c r="P1715" s="106"/>
      <c r="Q1715" s="106"/>
      <c r="R1715" s="106"/>
      <c r="S1715" s="106"/>
      <c r="T1715" s="106"/>
      <c r="U1715" s="106"/>
      <c r="V1715" s="106"/>
      <c r="W1715" s="106"/>
      <c r="X1715" s="106"/>
      <c r="Y1715" s="106"/>
    </row>
    <row r="1716" spans="8:25">
      <c r="H1716" s="106"/>
      <c r="I1716" s="106"/>
      <c r="J1716" s="106"/>
      <c r="K1716" s="106"/>
      <c r="L1716" s="106"/>
      <c r="M1716" s="106"/>
      <c r="N1716" s="106"/>
      <c r="O1716" s="106"/>
      <c r="P1716" s="106"/>
      <c r="Q1716" s="106"/>
      <c r="R1716" s="106"/>
      <c r="S1716" s="106"/>
      <c r="T1716" s="106"/>
      <c r="U1716" s="106"/>
      <c r="V1716" s="106"/>
      <c r="W1716" s="106"/>
      <c r="X1716" s="106"/>
      <c r="Y1716" s="106"/>
    </row>
    <row r="1717" spans="8:25">
      <c r="H1717" s="106"/>
      <c r="I1717" s="106"/>
      <c r="J1717" s="106"/>
      <c r="K1717" s="106"/>
      <c r="L1717" s="106"/>
      <c r="M1717" s="106"/>
      <c r="N1717" s="106"/>
      <c r="O1717" s="106"/>
      <c r="P1717" s="106"/>
      <c r="Q1717" s="106"/>
      <c r="R1717" s="106"/>
      <c r="S1717" s="106"/>
      <c r="T1717" s="106"/>
      <c r="U1717" s="106"/>
      <c r="V1717" s="106"/>
      <c r="W1717" s="106"/>
      <c r="X1717" s="106"/>
      <c r="Y1717" s="106"/>
    </row>
    <row r="1718" spans="8:25">
      <c r="H1718" s="106"/>
      <c r="I1718" s="106"/>
      <c r="J1718" s="106"/>
      <c r="K1718" s="106"/>
      <c r="L1718" s="106"/>
      <c r="M1718" s="106"/>
      <c r="N1718" s="106"/>
      <c r="O1718" s="106"/>
      <c r="P1718" s="106"/>
      <c r="Q1718" s="106"/>
      <c r="R1718" s="106"/>
      <c r="S1718" s="106"/>
      <c r="T1718" s="106"/>
      <c r="U1718" s="106"/>
      <c r="V1718" s="106"/>
      <c r="W1718" s="106"/>
      <c r="X1718" s="106"/>
      <c r="Y1718" s="106"/>
    </row>
    <row r="1719" spans="8:25">
      <c r="H1719" s="106"/>
      <c r="I1719" s="106"/>
      <c r="J1719" s="106"/>
      <c r="K1719" s="106"/>
      <c r="L1719" s="106"/>
      <c r="M1719" s="106"/>
      <c r="N1719" s="106"/>
      <c r="O1719" s="106"/>
      <c r="P1719" s="106"/>
      <c r="Q1719" s="106"/>
      <c r="R1719" s="106"/>
      <c r="S1719" s="106"/>
      <c r="T1719" s="106"/>
      <c r="U1719" s="106"/>
      <c r="V1719" s="106"/>
      <c r="W1719" s="106"/>
      <c r="X1719" s="106"/>
      <c r="Y1719" s="106"/>
    </row>
    <row r="1720" spans="8:25">
      <c r="H1720" s="106"/>
      <c r="I1720" s="106"/>
      <c r="J1720" s="106"/>
      <c r="K1720" s="106"/>
      <c r="L1720" s="106"/>
      <c r="M1720" s="106"/>
      <c r="N1720" s="106"/>
      <c r="O1720" s="106"/>
      <c r="P1720" s="106"/>
      <c r="Q1720" s="106"/>
      <c r="R1720" s="106"/>
      <c r="S1720" s="106"/>
      <c r="T1720" s="106"/>
      <c r="U1720" s="106"/>
      <c r="V1720" s="106"/>
      <c r="W1720" s="106"/>
      <c r="X1720" s="106"/>
      <c r="Y1720" s="106"/>
    </row>
    <row r="1721" spans="8:25">
      <c r="H1721" s="106"/>
      <c r="I1721" s="106"/>
      <c r="J1721" s="106"/>
      <c r="K1721" s="106"/>
      <c r="L1721" s="106"/>
      <c r="M1721" s="106"/>
      <c r="N1721" s="106"/>
      <c r="O1721" s="106"/>
      <c r="P1721" s="106"/>
      <c r="Q1721" s="106"/>
      <c r="R1721" s="106"/>
      <c r="S1721" s="106"/>
      <c r="T1721" s="106"/>
      <c r="U1721" s="106"/>
      <c r="V1721" s="106"/>
      <c r="W1721" s="106"/>
      <c r="X1721" s="106"/>
      <c r="Y1721" s="106"/>
    </row>
    <row r="1722" spans="8:25">
      <c r="H1722" s="106"/>
      <c r="I1722" s="106"/>
      <c r="J1722" s="106"/>
      <c r="K1722" s="106"/>
      <c r="L1722" s="106"/>
      <c r="M1722" s="106"/>
      <c r="N1722" s="106"/>
      <c r="O1722" s="106"/>
      <c r="P1722" s="106"/>
      <c r="Q1722" s="106"/>
      <c r="R1722" s="106"/>
      <c r="S1722" s="106"/>
      <c r="T1722" s="106"/>
      <c r="U1722" s="106"/>
      <c r="V1722" s="106"/>
      <c r="W1722" s="106"/>
      <c r="X1722" s="106"/>
      <c r="Y1722" s="106"/>
    </row>
    <row r="1723" spans="8:25">
      <c r="H1723" s="106"/>
      <c r="I1723" s="106"/>
      <c r="J1723" s="106"/>
      <c r="K1723" s="106"/>
      <c r="L1723" s="106"/>
      <c r="M1723" s="106"/>
      <c r="N1723" s="106"/>
      <c r="O1723" s="106"/>
      <c r="P1723" s="106"/>
      <c r="Q1723" s="106"/>
      <c r="R1723" s="106"/>
      <c r="S1723" s="106"/>
      <c r="T1723" s="106"/>
      <c r="U1723" s="106"/>
      <c r="V1723" s="106"/>
      <c r="W1723" s="106"/>
      <c r="X1723" s="106"/>
      <c r="Y1723" s="106"/>
    </row>
    <row r="1724" spans="8:25">
      <c r="H1724" s="106"/>
      <c r="I1724" s="106"/>
      <c r="J1724" s="106"/>
      <c r="K1724" s="106"/>
      <c r="L1724" s="106"/>
      <c r="M1724" s="106"/>
      <c r="N1724" s="106"/>
      <c r="O1724" s="106"/>
      <c r="P1724" s="106"/>
      <c r="Q1724" s="106"/>
      <c r="R1724" s="106"/>
      <c r="S1724" s="106"/>
      <c r="T1724" s="106"/>
      <c r="U1724" s="106"/>
      <c r="V1724" s="106"/>
      <c r="W1724" s="106"/>
      <c r="X1724" s="106"/>
      <c r="Y1724" s="106"/>
    </row>
    <row r="1725" spans="8:25">
      <c r="H1725" s="106"/>
      <c r="I1725" s="106"/>
      <c r="J1725" s="106"/>
      <c r="K1725" s="106"/>
      <c r="L1725" s="106"/>
      <c r="M1725" s="106"/>
      <c r="N1725" s="106"/>
      <c r="O1725" s="106"/>
      <c r="P1725" s="106"/>
      <c r="Q1725" s="106"/>
      <c r="R1725" s="106"/>
      <c r="S1725" s="106"/>
      <c r="T1725" s="106"/>
      <c r="U1725" s="106"/>
      <c r="V1725" s="106"/>
      <c r="W1725" s="106"/>
      <c r="X1725" s="106"/>
      <c r="Y1725" s="106"/>
    </row>
    <row r="1726" spans="8:25">
      <c r="H1726" s="106"/>
      <c r="I1726" s="106"/>
      <c r="J1726" s="106"/>
      <c r="K1726" s="106"/>
      <c r="L1726" s="106"/>
      <c r="M1726" s="106"/>
      <c r="N1726" s="106"/>
      <c r="O1726" s="106"/>
      <c r="P1726" s="106"/>
      <c r="Q1726" s="106"/>
      <c r="R1726" s="106"/>
      <c r="S1726" s="106"/>
      <c r="T1726" s="106"/>
      <c r="U1726" s="106"/>
      <c r="V1726" s="106"/>
      <c r="W1726" s="106"/>
      <c r="X1726" s="106"/>
      <c r="Y1726" s="106"/>
    </row>
    <row r="1727" spans="8:25">
      <c r="H1727" s="106"/>
      <c r="I1727" s="106"/>
      <c r="J1727" s="106"/>
      <c r="K1727" s="106"/>
      <c r="L1727" s="106"/>
      <c r="M1727" s="106"/>
      <c r="N1727" s="106"/>
      <c r="O1727" s="106"/>
      <c r="P1727" s="106"/>
      <c r="Q1727" s="106"/>
      <c r="R1727" s="106"/>
      <c r="S1727" s="106"/>
      <c r="T1727" s="106"/>
      <c r="U1727" s="106"/>
      <c r="V1727" s="106"/>
      <c r="W1727" s="106"/>
      <c r="X1727" s="106"/>
      <c r="Y1727" s="106"/>
    </row>
    <row r="1728" spans="8:25">
      <c r="H1728" s="106"/>
      <c r="I1728" s="106"/>
      <c r="J1728" s="106"/>
      <c r="K1728" s="106"/>
      <c r="L1728" s="106"/>
      <c r="M1728" s="106"/>
      <c r="N1728" s="106"/>
      <c r="O1728" s="106"/>
      <c r="P1728" s="106"/>
      <c r="Q1728" s="106"/>
      <c r="R1728" s="106"/>
      <c r="S1728" s="106"/>
      <c r="T1728" s="106"/>
      <c r="U1728" s="106"/>
      <c r="V1728" s="106"/>
      <c r="W1728" s="106"/>
      <c r="X1728" s="106"/>
      <c r="Y1728" s="106"/>
    </row>
    <row r="1729" spans="8:25">
      <c r="H1729" s="106"/>
      <c r="I1729" s="106"/>
      <c r="J1729" s="106"/>
      <c r="K1729" s="106"/>
      <c r="L1729" s="106"/>
      <c r="M1729" s="106"/>
      <c r="N1729" s="106"/>
      <c r="O1729" s="106"/>
      <c r="P1729" s="106"/>
      <c r="Q1729" s="106"/>
      <c r="R1729" s="106"/>
      <c r="S1729" s="106"/>
      <c r="T1729" s="106"/>
      <c r="U1729" s="106"/>
      <c r="V1729" s="106"/>
      <c r="W1729" s="106"/>
      <c r="X1729" s="106"/>
      <c r="Y1729" s="106"/>
    </row>
    <row r="1730" spans="8:25">
      <c r="H1730" s="106"/>
      <c r="I1730" s="106"/>
      <c r="J1730" s="106"/>
      <c r="K1730" s="106"/>
      <c r="L1730" s="106"/>
      <c r="M1730" s="106"/>
      <c r="N1730" s="106"/>
      <c r="O1730" s="106"/>
      <c r="P1730" s="106"/>
      <c r="Q1730" s="106"/>
      <c r="R1730" s="106"/>
      <c r="S1730" s="106"/>
      <c r="T1730" s="106"/>
      <c r="U1730" s="106"/>
      <c r="V1730" s="106"/>
      <c r="W1730" s="106"/>
      <c r="X1730" s="106"/>
      <c r="Y1730" s="106"/>
    </row>
    <row r="1731" spans="8:25">
      <c r="H1731" s="106"/>
      <c r="I1731" s="106"/>
      <c r="J1731" s="106"/>
      <c r="K1731" s="106"/>
      <c r="L1731" s="106"/>
      <c r="M1731" s="106"/>
      <c r="N1731" s="106"/>
      <c r="O1731" s="106"/>
      <c r="P1731" s="106"/>
      <c r="Q1731" s="106"/>
      <c r="R1731" s="106"/>
      <c r="S1731" s="106"/>
      <c r="T1731" s="106"/>
      <c r="U1731" s="106"/>
      <c r="V1731" s="106"/>
      <c r="W1731" s="106"/>
      <c r="X1731" s="106"/>
      <c r="Y1731" s="106"/>
    </row>
    <row r="1732" spans="8:25">
      <c r="H1732" s="106"/>
      <c r="I1732" s="106"/>
      <c r="J1732" s="106"/>
      <c r="K1732" s="106"/>
      <c r="L1732" s="106"/>
      <c r="M1732" s="106"/>
      <c r="N1732" s="106"/>
      <c r="O1732" s="106"/>
      <c r="P1732" s="106"/>
      <c r="Q1732" s="106"/>
      <c r="R1732" s="106"/>
      <c r="S1732" s="106"/>
      <c r="T1732" s="106"/>
      <c r="U1732" s="106"/>
      <c r="V1732" s="106"/>
      <c r="W1732" s="106"/>
      <c r="X1732" s="106"/>
      <c r="Y1732" s="106"/>
    </row>
    <row r="1733" spans="8:25">
      <c r="H1733" s="106"/>
      <c r="I1733" s="106"/>
      <c r="J1733" s="106"/>
      <c r="K1733" s="106"/>
      <c r="L1733" s="106"/>
      <c r="M1733" s="106"/>
      <c r="N1733" s="106"/>
      <c r="O1733" s="106"/>
      <c r="P1733" s="106"/>
      <c r="Q1733" s="106"/>
      <c r="R1733" s="106"/>
      <c r="S1733" s="106"/>
      <c r="T1733" s="106"/>
      <c r="U1733" s="106"/>
      <c r="V1733" s="106"/>
      <c r="W1733" s="106"/>
      <c r="X1733" s="106"/>
      <c r="Y1733" s="106"/>
    </row>
    <row r="1734" spans="8:25">
      <c r="H1734" s="106"/>
      <c r="I1734" s="106"/>
      <c r="J1734" s="106"/>
      <c r="K1734" s="106"/>
      <c r="L1734" s="106"/>
      <c r="M1734" s="106"/>
      <c r="N1734" s="106"/>
      <c r="O1734" s="106"/>
      <c r="P1734" s="106"/>
      <c r="Q1734" s="106"/>
      <c r="R1734" s="106"/>
      <c r="S1734" s="106"/>
      <c r="T1734" s="106"/>
      <c r="U1734" s="106"/>
      <c r="V1734" s="106"/>
      <c r="W1734" s="106"/>
      <c r="X1734" s="106"/>
      <c r="Y1734" s="106"/>
    </row>
    <row r="1735" spans="8:25">
      <c r="H1735" s="106"/>
      <c r="I1735" s="106"/>
      <c r="J1735" s="106"/>
      <c r="K1735" s="106"/>
      <c r="L1735" s="106"/>
      <c r="M1735" s="106"/>
      <c r="N1735" s="106"/>
      <c r="O1735" s="106"/>
      <c r="P1735" s="106"/>
      <c r="Q1735" s="106"/>
      <c r="R1735" s="106"/>
      <c r="S1735" s="106"/>
      <c r="T1735" s="106"/>
      <c r="U1735" s="106"/>
      <c r="V1735" s="106"/>
      <c r="W1735" s="106"/>
      <c r="X1735" s="106"/>
      <c r="Y1735" s="106"/>
    </row>
    <row r="1736" spans="8:25">
      <c r="H1736" s="106"/>
      <c r="I1736" s="106"/>
      <c r="J1736" s="106"/>
      <c r="K1736" s="106"/>
      <c r="L1736" s="106"/>
      <c r="M1736" s="106"/>
      <c r="N1736" s="106"/>
      <c r="O1736" s="106"/>
      <c r="P1736" s="106"/>
      <c r="Q1736" s="106"/>
      <c r="R1736" s="106"/>
      <c r="S1736" s="106"/>
      <c r="T1736" s="106"/>
      <c r="U1736" s="106"/>
      <c r="V1736" s="106"/>
      <c r="W1736" s="106"/>
      <c r="X1736" s="106"/>
      <c r="Y1736" s="106"/>
    </row>
    <row r="1737" spans="8:25">
      <c r="H1737" s="106"/>
      <c r="I1737" s="106"/>
      <c r="J1737" s="106"/>
      <c r="K1737" s="106"/>
      <c r="L1737" s="106"/>
      <c r="M1737" s="106"/>
      <c r="N1737" s="106"/>
      <c r="O1737" s="106"/>
      <c r="P1737" s="106"/>
      <c r="Q1737" s="106"/>
      <c r="R1737" s="106"/>
      <c r="S1737" s="106"/>
      <c r="T1737" s="106"/>
      <c r="U1737" s="106"/>
      <c r="V1737" s="106"/>
      <c r="W1737" s="106"/>
      <c r="X1737" s="106"/>
      <c r="Y1737" s="106"/>
    </row>
    <row r="1738" spans="8:25">
      <c r="H1738" s="106"/>
      <c r="I1738" s="106"/>
      <c r="J1738" s="106"/>
      <c r="K1738" s="106"/>
      <c r="L1738" s="106"/>
      <c r="M1738" s="106"/>
      <c r="N1738" s="106"/>
      <c r="O1738" s="106"/>
      <c r="P1738" s="106"/>
      <c r="Q1738" s="106"/>
      <c r="R1738" s="106"/>
      <c r="S1738" s="106"/>
      <c r="T1738" s="106"/>
      <c r="U1738" s="106"/>
      <c r="V1738" s="106"/>
      <c r="W1738" s="106"/>
      <c r="X1738" s="106"/>
      <c r="Y1738" s="106"/>
    </row>
    <row r="1739" spans="8:25">
      <c r="H1739" s="106"/>
      <c r="I1739" s="106"/>
      <c r="J1739" s="106"/>
      <c r="K1739" s="106"/>
      <c r="L1739" s="106"/>
      <c r="M1739" s="106"/>
      <c r="N1739" s="106"/>
      <c r="O1739" s="106"/>
      <c r="P1739" s="106"/>
      <c r="Q1739" s="106"/>
      <c r="R1739" s="106"/>
      <c r="S1739" s="106"/>
      <c r="T1739" s="106"/>
      <c r="U1739" s="106"/>
      <c r="V1739" s="106"/>
      <c r="W1739" s="106"/>
      <c r="X1739" s="106"/>
      <c r="Y1739" s="106"/>
    </row>
    <row r="1740" spans="8:25">
      <c r="H1740" s="106"/>
      <c r="I1740" s="106"/>
      <c r="J1740" s="106"/>
      <c r="K1740" s="106"/>
      <c r="L1740" s="106"/>
      <c r="M1740" s="106"/>
      <c r="N1740" s="106"/>
      <c r="O1740" s="106"/>
      <c r="P1740" s="106"/>
      <c r="Q1740" s="106"/>
      <c r="R1740" s="106"/>
      <c r="S1740" s="106"/>
      <c r="T1740" s="106"/>
      <c r="U1740" s="106"/>
      <c r="V1740" s="106"/>
      <c r="W1740" s="106"/>
      <c r="X1740" s="106"/>
      <c r="Y1740" s="106"/>
    </row>
    <row r="1741" spans="8:25">
      <c r="H1741" s="106"/>
      <c r="I1741" s="106"/>
      <c r="J1741" s="106"/>
      <c r="K1741" s="106"/>
      <c r="L1741" s="106"/>
      <c r="M1741" s="106"/>
      <c r="N1741" s="106"/>
      <c r="O1741" s="106"/>
      <c r="P1741" s="106"/>
      <c r="Q1741" s="106"/>
      <c r="R1741" s="106"/>
      <c r="S1741" s="106"/>
      <c r="T1741" s="106"/>
      <c r="U1741" s="106"/>
      <c r="V1741" s="106"/>
      <c r="W1741" s="106"/>
      <c r="X1741" s="106"/>
      <c r="Y1741" s="106"/>
    </row>
    <row r="1742" spans="8:25">
      <c r="H1742" s="106"/>
      <c r="I1742" s="106"/>
      <c r="J1742" s="106"/>
      <c r="K1742" s="106"/>
      <c r="L1742" s="106"/>
      <c r="M1742" s="106"/>
      <c r="N1742" s="106"/>
      <c r="O1742" s="106"/>
      <c r="P1742" s="106"/>
      <c r="Q1742" s="106"/>
      <c r="R1742" s="106"/>
      <c r="S1742" s="106"/>
      <c r="T1742" s="106"/>
      <c r="U1742" s="106"/>
      <c r="V1742" s="106"/>
      <c r="W1742" s="106"/>
      <c r="X1742" s="106"/>
      <c r="Y1742" s="106"/>
    </row>
    <row r="1743" spans="8:25">
      <c r="H1743" s="106"/>
      <c r="I1743" s="106"/>
      <c r="J1743" s="106"/>
      <c r="K1743" s="106"/>
      <c r="L1743" s="106"/>
      <c r="M1743" s="106"/>
      <c r="N1743" s="106"/>
      <c r="O1743" s="106"/>
      <c r="P1743" s="106"/>
      <c r="Q1743" s="106"/>
      <c r="R1743" s="106"/>
      <c r="S1743" s="106"/>
      <c r="T1743" s="106"/>
      <c r="U1743" s="106"/>
      <c r="V1743" s="106"/>
      <c r="W1743" s="106"/>
      <c r="X1743" s="106"/>
      <c r="Y1743" s="106"/>
    </row>
    <row r="1744" spans="8:25">
      <c r="H1744" s="106"/>
      <c r="I1744" s="106"/>
      <c r="J1744" s="106"/>
      <c r="K1744" s="106"/>
      <c r="L1744" s="106"/>
      <c r="M1744" s="106"/>
      <c r="N1744" s="106"/>
      <c r="O1744" s="106"/>
      <c r="P1744" s="106"/>
      <c r="Q1744" s="106"/>
      <c r="R1744" s="106"/>
      <c r="S1744" s="106"/>
      <c r="T1744" s="106"/>
      <c r="U1744" s="106"/>
      <c r="V1744" s="106"/>
      <c r="W1744" s="106"/>
      <c r="X1744" s="106"/>
      <c r="Y1744" s="106"/>
    </row>
    <row r="1745" spans="8:25">
      <c r="H1745" s="106"/>
      <c r="I1745" s="106"/>
      <c r="J1745" s="106"/>
      <c r="K1745" s="106"/>
      <c r="L1745" s="106"/>
      <c r="M1745" s="106"/>
      <c r="N1745" s="106"/>
      <c r="O1745" s="106"/>
      <c r="P1745" s="106"/>
      <c r="Q1745" s="106"/>
      <c r="R1745" s="106"/>
      <c r="S1745" s="106"/>
      <c r="T1745" s="106"/>
      <c r="U1745" s="106"/>
      <c r="V1745" s="106"/>
      <c r="W1745" s="106"/>
      <c r="X1745" s="106"/>
      <c r="Y1745" s="106"/>
    </row>
    <row r="1746" spans="8:25">
      <c r="H1746" s="106"/>
      <c r="I1746" s="106"/>
      <c r="J1746" s="106"/>
      <c r="K1746" s="106"/>
      <c r="L1746" s="106"/>
      <c r="M1746" s="106"/>
      <c r="N1746" s="106"/>
      <c r="O1746" s="106"/>
      <c r="P1746" s="106"/>
      <c r="Q1746" s="106"/>
      <c r="R1746" s="106"/>
      <c r="S1746" s="106"/>
      <c r="T1746" s="106"/>
      <c r="U1746" s="106"/>
      <c r="V1746" s="106"/>
      <c r="W1746" s="106"/>
      <c r="X1746" s="106"/>
      <c r="Y1746" s="106"/>
    </row>
    <row r="1747" spans="8:25">
      <c r="H1747" s="106"/>
      <c r="I1747" s="106"/>
      <c r="J1747" s="106"/>
      <c r="K1747" s="106"/>
      <c r="L1747" s="106"/>
      <c r="M1747" s="106"/>
      <c r="N1747" s="106"/>
      <c r="O1747" s="106"/>
      <c r="P1747" s="106"/>
      <c r="Q1747" s="106"/>
      <c r="R1747" s="106"/>
      <c r="S1747" s="106"/>
      <c r="T1747" s="106"/>
      <c r="U1747" s="106"/>
      <c r="V1747" s="106"/>
      <c r="W1747" s="106"/>
      <c r="X1747" s="106"/>
      <c r="Y1747" s="106"/>
    </row>
    <row r="1748" spans="8:25">
      <c r="H1748" s="106"/>
      <c r="I1748" s="106"/>
      <c r="J1748" s="106"/>
      <c r="K1748" s="106"/>
      <c r="L1748" s="106"/>
      <c r="M1748" s="106"/>
      <c r="N1748" s="106"/>
      <c r="O1748" s="106"/>
      <c r="P1748" s="106"/>
      <c r="Q1748" s="106"/>
      <c r="R1748" s="106"/>
      <c r="S1748" s="106"/>
      <c r="T1748" s="106"/>
      <c r="U1748" s="106"/>
      <c r="V1748" s="106"/>
      <c r="W1748" s="106"/>
      <c r="X1748" s="106"/>
      <c r="Y1748" s="106"/>
    </row>
    <row r="1749" spans="8:25">
      <c r="H1749" s="106"/>
      <c r="I1749" s="106"/>
      <c r="J1749" s="106"/>
      <c r="K1749" s="106"/>
      <c r="L1749" s="106"/>
      <c r="M1749" s="106"/>
      <c r="N1749" s="106"/>
      <c r="O1749" s="106"/>
      <c r="P1749" s="106"/>
      <c r="Q1749" s="106"/>
      <c r="R1749" s="106"/>
      <c r="S1749" s="106"/>
      <c r="T1749" s="106"/>
      <c r="U1749" s="106"/>
      <c r="V1749" s="106"/>
      <c r="W1749" s="106"/>
      <c r="X1749" s="106"/>
      <c r="Y1749" s="106"/>
    </row>
    <row r="1750" spans="8:25">
      <c r="H1750" s="106"/>
      <c r="I1750" s="106"/>
      <c r="J1750" s="106"/>
      <c r="K1750" s="106"/>
      <c r="L1750" s="106"/>
      <c r="M1750" s="106"/>
      <c r="N1750" s="106"/>
      <c r="O1750" s="106"/>
      <c r="P1750" s="106"/>
      <c r="Q1750" s="106"/>
      <c r="R1750" s="106"/>
      <c r="S1750" s="106"/>
      <c r="T1750" s="106"/>
      <c r="U1750" s="106"/>
      <c r="V1750" s="106"/>
      <c r="W1750" s="106"/>
      <c r="X1750" s="106"/>
      <c r="Y1750" s="106"/>
    </row>
    <row r="1751" spans="8:25">
      <c r="H1751" s="106"/>
      <c r="I1751" s="106"/>
      <c r="J1751" s="106"/>
      <c r="K1751" s="106"/>
      <c r="L1751" s="106"/>
      <c r="M1751" s="106"/>
      <c r="N1751" s="106"/>
      <c r="O1751" s="106"/>
      <c r="P1751" s="106"/>
      <c r="Q1751" s="106"/>
      <c r="R1751" s="106"/>
      <c r="S1751" s="106"/>
      <c r="T1751" s="106"/>
      <c r="U1751" s="106"/>
      <c r="V1751" s="106"/>
      <c r="W1751" s="106"/>
      <c r="X1751" s="106"/>
      <c r="Y1751" s="106"/>
    </row>
    <row r="1752" spans="8:25">
      <c r="H1752" s="106"/>
      <c r="I1752" s="106"/>
      <c r="J1752" s="106"/>
      <c r="K1752" s="106"/>
      <c r="L1752" s="106"/>
      <c r="M1752" s="106"/>
      <c r="N1752" s="106"/>
      <c r="O1752" s="106"/>
      <c r="P1752" s="106"/>
      <c r="Q1752" s="106"/>
      <c r="R1752" s="106"/>
      <c r="S1752" s="106"/>
      <c r="T1752" s="106"/>
      <c r="U1752" s="106"/>
      <c r="V1752" s="106"/>
      <c r="W1752" s="106"/>
      <c r="X1752" s="106"/>
      <c r="Y1752" s="106"/>
    </row>
    <row r="1753" spans="8:25">
      <c r="H1753" s="106"/>
      <c r="I1753" s="106"/>
      <c r="J1753" s="106"/>
      <c r="K1753" s="106"/>
      <c r="L1753" s="106"/>
      <c r="M1753" s="106"/>
      <c r="N1753" s="106"/>
      <c r="O1753" s="106"/>
      <c r="P1753" s="106"/>
      <c r="Q1753" s="106"/>
      <c r="R1753" s="106"/>
      <c r="S1753" s="106"/>
      <c r="T1753" s="106"/>
      <c r="U1753" s="106"/>
      <c r="V1753" s="106"/>
      <c r="W1753" s="106"/>
      <c r="X1753" s="106"/>
      <c r="Y1753" s="106"/>
    </row>
    <row r="1754" spans="8:25">
      <c r="H1754" s="106"/>
      <c r="I1754" s="106"/>
      <c r="J1754" s="106"/>
      <c r="K1754" s="106"/>
      <c r="L1754" s="106"/>
      <c r="M1754" s="106"/>
      <c r="N1754" s="106"/>
      <c r="O1754" s="106"/>
      <c r="P1754" s="106"/>
      <c r="Q1754" s="106"/>
      <c r="R1754" s="106"/>
      <c r="S1754" s="106"/>
      <c r="T1754" s="106"/>
      <c r="U1754" s="106"/>
      <c r="V1754" s="106"/>
      <c r="W1754" s="106"/>
      <c r="X1754" s="106"/>
      <c r="Y1754" s="106"/>
    </row>
    <row r="1755" spans="8:25">
      <c r="H1755" s="106"/>
      <c r="I1755" s="106"/>
      <c r="J1755" s="106"/>
      <c r="K1755" s="106"/>
      <c r="L1755" s="106"/>
      <c r="M1755" s="106"/>
      <c r="N1755" s="106"/>
      <c r="O1755" s="106"/>
      <c r="P1755" s="106"/>
      <c r="Q1755" s="106"/>
      <c r="R1755" s="106"/>
      <c r="S1755" s="106"/>
      <c r="T1755" s="106"/>
      <c r="U1755" s="106"/>
      <c r="V1755" s="106"/>
      <c r="W1755" s="106"/>
      <c r="X1755" s="106"/>
      <c r="Y1755" s="106"/>
    </row>
    <row r="1756" spans="8:25">
      <c r="H1756" s="106"/>
      <c r="I1756" s="106"/>
      <c r="J1756" s="106"/>
      <c r="K1756" s="106"/>
      <c r="L1756" s="106"/>
      <c r="M1756" s="106"/>
      <c r="N1756" s="106"/>
      <c r="O1756" s="106"/>
      <c r="P1756" s="106"/>
      <c r="Q1756" s="106"/>
      <c r="R1756" s="106"/>
      <c r="S1756" s="106"/>
      <c r="T1756" s="106"/>
      <c r="U1756" s="106"/>
      <c r="V1756" s="106"/>
      <c r="W1756" s="106"/>
      <c r="X1756" s="106"/>
      <c r="Y1756" s="106"/>
    </row>
    <row r="1757" spans="8:25">
      <c r="H1757" s="106"/>
      <c r="I1757" s="106"/>
      <c r="J1757" s="106"/>
      <c r="K1757" s="106"/>
      <c r="L1757" s="106"/>
      <c r="M1757" s="106"/>
      <c r="N1757" s="106"/>
      <c r="O1757" s="106"/>
      <c r="P1757" s="106"/>
      <c r="Q1757" s="106"/>
      <c r="R1757" s="106"/>
      <c r="S1757" s="106"/>
      <c r="T1757" s="106"/>
      <c r="U1757" s="106"/>
      <c r="V1757" s="106"/>
      <c r="W1757" s="106"/>
      <c r="X1757" s="106"/>
      <c r="Y1757" s="106"/>
    </row>
    <row r="1758" spans="8:25">
      <c r="H1758" s="106"/>
      <c r="I1758" s="106"/>
      <c r="J1758" s="106"/>
      <c r="K1758" s="106"/>
      <c r="L1758" s="106"/>
      <c r="M1758" s="106"/>
      <c r="N1758" s="106"/>
      <c r="O1758" s="106"/>
      <c r="P1758" s="106"/>
      <c r="Q1758" s="106"/>
      <c r="R1758" s="106"/>
      <c r="S1758" s="106"/>
      <c r="T1758" s="106"/>
      <c r="U1758" s="106"/>
      <c r="V1758" s="106"/>
      <c r="W1758" s="106"/>
      <c r="X1758" s="106"/>
      <c r="Y1758" s="106"/>
    </row>
    <row r="1759" spans="8:25">
      <c r="H1759" s="106"/>
      <c r="I1759" s="106"/>
      <c r="J1759" s="106"/>
      <c r="K1759" s="106"/>
      <c r="L1759" s="106"/>
      <c r="M1759" s="106"/>
      <c r="N1759" s="106"/>
      <c r="O1759" s="106"/>
      <c r="P1759" s="106"/>
      <c r="Q1759" s="106"/>
      <c r="R1759" s="106"/>
      <c r="S1759" s="106"/>
      <c r="T1759" s="106"/>
      <c r="U1759" s="106"/>
      <c r="V1759" s="106"/>
      <c r="W1759" s="106"/>
      <c r="X1759" s="106"/>
      <c r="Y1759" s="106"/>
    </row>
    <row r="1760" spans="8:25">
      <c r="H1760" s="106"/>
      <c r="I1760" s="106"/>
      <c r="J1760" s="106"/>
      <c r="K1760" s="106"/>
      <c r="L1760" s="106"/>
      <c r="M1760" s="106"/>
      <c r="N1760" s="106"/>
      <c r="O1760" s="106"/>
      <c r="P1760" s="106"/>
      <c r="Q1760" s="106"/>
      <c r="R1760" s="106"/>
      <c r="S1760" s="106"/>
      <c r="T1760" s="106"/>
      <c r="U1760" s="106"/>
      <c r="V1760" s="106"/>
      <c r="W1760" s="106"/>
      <c r="X1760" s="106"/>
      <c r="Y1760" s="106"/>
    </row>
    <row r="1761" spans="8:25">
      <c r="H1761" s="106"/>
      <c r="I1761" s="106"/>
      <c r="J1761" s="106"/>
      <c r="K1761" s="106"/>
      <c r="L1761" s="106"/>
      <c r="M1761" s="106"/>
      <c r="N1761" s="106"/>
      <c r="O1761" s="106"/>
      <c r="P1761" s="106"/>
      <c r="Q1761" s="106"/>
      <c r="R1761" s="106"/>
      <c r="S1761" s="106"/>
      <c r="T1761" s="106"/>
      <c r="U1761" s="106"/>
      <c r="V1761" s="106"/>
      <c r="W1761" s="106"/>
      <c r="X1761" s="106"/>
      <c r="Y1761" s="106"/>
    </row>
    <row r="1762" spans="8:25">
      <c r="H1762" s="106"/>
      <c r="I1762" s="106"/>
      <c r="J1762" s="106"/>
      <c r="K1762" s="106"/>
      <c r="L1762" s="106"/>
      <c r="M1762" s="106"/>
      <c r="N1762" s="106"/>
      <c r="O1762" s="106"/>
      <c r="P1762" s="106"/>
      <c r="Q1762" s="106"/>
      <c r="R1762" s="106"/>
      <c r="S1762" s="106"/>
      <c r="T1762" s="106"/>
      <c r="U1762" s="106"/>
      <c r="V1762" s="106"/>
      <c r="W1762" s="106"/>
      <c r="X1762" s="106"/>
      <c r="Y1762" s="106"/>
    </row>
    <row r="1763" spans="8:25">
      <c r="H1763" s="106"/>
      <c r="I1763" s="106"/>
      <c r="J1763" s="106"/>
      <c r="K1763" s="106"/>
      <c r="L1763" s="106"/>
      <c r="M1763" s="106"/>
      <c r="N1763" s="106"/>
      <c r="O1763" s="106"/>
      <c r="P1763" s="106"/>
      <c r="Q1763" s="106"/>
      <c r="R1763" s="106"/>
      <c r="S1763" s="106"/>
      <c r="T1763" s="106"/>
      <c r="U1763" s="106"/>
      <c r="V1763" s="106"/>
      <c r="W1763" s="106"/>
      <c r="X1763" s="106"/>
      <c r="Y1763" s="106"/>
    </row>
    <row r="1764" spans="8:25">
      <c r="H1764" s="106"/>
      <c r="I1764" s="106"/>
      <c r="J1764" s="106"/>
      <c r="K1764" s="106"/>
      <c r="L1764" s="106"/>
      <c r="M1764" s="106"/>
      <c r="N1764" s="106"/>
      <c r="O1764" s="106"/>
      <c r="P1764" s="106"/>
      <c r="Q1764" s="106"/>
      <c r="R1764" s="106"/>
      <c r="S1764" s="106"/>
      <c r="T1764" s="106"/>
      <c r="U1764" s="106"/>
      <c r="V1764" s="106"/>
      <c r="W1764" s="106"/>
      <c r="X1764" s="106"/>
      <c r="Y1764" s="106"/>
    </row>
    <row r="1765" spans="8:25">
      <c r="H1765" s="106"/>
      <c r="I1765" s="106"/>
      <c r="J1765" s="106"/>
      <c r="K1765" s="106"/>
      <c r="L1765" s="106"/>
      <c r="M1765" s="106"/>
      <c r="N1765" s="106"/>
      <c r="O1765" s="106"/>
      <c r="P1765" s="106"/>
      <c r="Q1765" s="106"/>
      <c r="R1765" s="106"/>
      <c r="S1765" s="106"/>
      <c r="T1765" s="106"/>
      <c r="U1765" s="106"/>
      <c r="V1765" s="106"/>
      <c r="W1765" s="106"/>
      <c r="X1765" s="106"/>
      <c r="Y1765" s="106"/>
    </row>
    <row r="1766" spans="8:25">
      <c r="H1766" s="106"/>
      <c r="I1766" s="106"/>
      <c r="J1766" s="106"/>
      <c r="K1766" s="106"/>
      <c r="L1766" s="106"/>
      <c r="M1766" s="106"/>
      <c r="N1766" s="106"/>
      <c r="O1766" s="106"/>
      <c r="P1766" s="106"/>
      <c r="Q1766" s="106"/>
      <c r="R1766" s="106"/>
      <c r="S1766" s="106"/>
      <c r="T1766" s="106"/>
      <c r="U1766" s="106"/>
      <c r="V1766" s="106"/>
      <c r="W1766" s="106"/>
      <c r="X1766" s="106"/>
      <c r="Y1766" s="106"/>
    </row>
    <row r="1767" spans="8:25">
      <c r="H1767" s="106"/>
      <c r="I1767" s="106"/>
      <c r="J1767" s="106"/>
      <c r="K1767" s="106"/>
      <c r="L1767" s="106"/>
      <c r="M1767" s="106"/>
      <c r="N1767" s="106"/>
      <c r="O1767" s="106"/>
      <c r="P1767" s="106"/>
      <c r="Q1767" s="106"/>
      <c r="R1767" s="106"/>
      <c r="S1767" s="106"/>
      <c r="T1767" s="106"/>
      <c r="U1767" s="106"/>
      <c r="V1767" s="106"/>
      <c r="W1767" s="106"/>
      <c r="X1767" s="106"/>
      <c r="Y1767" s="106"/>
    </row>
    <row r="1768" spans="8:25">
      <c r="H1768" s="106"/>
      <c r="I1768" s="106"/>
      <c r="J1768" s="106"/>
      <c r="K1768" s="106"/>
      <c r="L1768" s="106"/>
      <c r="M1768" s="106"/>
      <c r="N1768" s="106"/>
      <c r="O1768" s="106"/>
      <c r="P1768" s="106"/>
      <c r="Q1768" s="106"/>
      <c r="R1768" s="106"/>
      <c r="S1768" s="106"/>
      <c r="T1768" s="106"/>
      <c r="U1768" s="106"/>
      <c r="V1768" s="106"/>
      <c r="W1768" s="106"/>
      <c r="X1768" s="106"/>
      <c r="Y1768" s="106"/>
    </row>
    <row r="1769" spans="8:25">
      <c r="H1769" s="106"/>
      <c r="I1769" s="106"/>
      <c r="J1769" s="106"/>
      <c r="K1769" s="106"/>
      <c r="L1769" s="106"/>
      <c r="M1769" s="106"/>
      <c r="N1769" s="106"/>
      <c r="O1769" s="106"/>
      <c r="P1769" s="106"/>
      <c r="Q1769" s="106"/>
      <c r="R1769" s="106"/>
      <c r="S1769" s="106"/>
      <c r="T1769" s="106"/>
      <c r="U1769" s="106"/>
      <c r="V1769" s="106"/>
      <c r="W1769" s="106"/>
      <c r="X1769" s="106"/>
      <c r="Y1769" s="106"/>
    </row>
    <row r="1770" spans="8:25">
      <c r="H1770" s="106"/>
      <c r="I1770" s="106"/>
      <c r="J1770" s="106"/>
      <c r="K1770" s="106"/>
      <c r="L1770" s="106"/>
      <c r="M1770" s="106"/>
      <c r="N1770" s="106"/>
      <c r="O1770" s="106"/>
      <c r="P1770" s="106"/>
      <c r="Q1770" s="106"/>
      <c r="R1770" s="106"/>
      <c r="S1770" s="106"/>
      <c r="T1770" s="106"/>
      <c r="U1770" s="106"/>
      <c r="V1770" s="106"/>
      <c r="W1770" s="106"/>
      <c r="X1770" s="106"/>
      <c r="Y1770" s="106"/>
    </row>
    <row r="1771" spans="8:25">
      <c r="H1771" s="106"/>
      <c r="I1771" s="106"/>
      <c r="J1771" s="106"/>
      <c r="K1771" s="106"/>
      <c r="L1771" s="106"/>
      <c r="M1771" s="106"/>
      <c r="N1771" s="106"/>
      <c r="O1771" s="106"/>
      <c r="P1771" s="106"/>
      <c r="Q1771" s="106"/>
      <c r="R1771" s="106"/>
      <c r="S1771" s="106"/>
      <c r="T1771" s="106"/>
      <c r="U1771" s="106"/>
      <c r="V1771" s="106"/>
      <c r="W1771" s="106"/>
      <c r="X1771" s="106"/>
      <c r="Y1771" s="106"/>
    </row>
    <row r="1772" spans="8:25">
      <c r="H1772" s="106"/>
      <c r="I1772" s="106"/>
      <c r="J1772" s="106"/>
      <c r="K1772" s="106"/>
      <c r="L1772" s="106"/>
      <c r="M1772" s="106"/>
      <c r="N1772" s="106"/>
      <c r="O1772" s="106"/>
      <c r="P1772" s="106"/>
      <c r="Q1772" s="106"/>
      <c r="R1772" s="106"/>
      <c r="S1772" s="106"/>
      <c r="T1772" s="106"/>
      <c r="U1772" s="106"/>
      <c r="V1772" s="106"/>
      <c r="W1772" s="106"/>
      <c r="X1772" s="106"/>
      <c r="Y1772" s="106"/>
    </row>
    <row r="1773" spans="8:25">
      <c r="H1773" s="106"/>
      <c r="I1773" s="106"/>
      <c r="J1773" s="106"/>
      <c r="K1773" s="106"/>
      <c r="L1773" s="106"/>
      <c r="M1773" s="106"/>
      <c r="N1773" s="106"/>
      <c r="O1773" s="106"/>
      <c r="P1773" s="106"/>
      <c r="Q1773" s="106"/>
      <c r="R1773" s="106"/>
      <c r="S1773" s="106"/>
      <c r="T1773" s="106"/>
      <c r="U1773" s="106"/>
      <c r="V1773" s="106"/>
      <c r="W1773" s="106"/>
      <c r="X1773" s="106"/>
      <c r="Y1773" s="106"/>
    </row>
    <row r="1774" spans="8:25">
      <c r="H1774" s="106"/>
      <c r="I1774" s="106"/>
      <c r="J1774" s="106"/>
      <c r="K1774" s="106"/>
      <c r="L1774" s="106"/>
      <c r="M1774" s="106"/>
      <c r="N1774" s="106"/>
      <c r="O1774" s="106"/>
      <c r="P1774" s="106"/>
      <c r="Q1774" s="106"/>
      <c r="R1774" s="106"/>
      <c r="S1774" s="106"/>
      <c r="T1774" s="106"/>
      <c r="U1774" s="106"/>
      <c r="V1774" s="106"/>
      <c r="W1774" s="106"/>
      <c r="X1774" s="106"/>
      <c r="Y1774" s="106"/>
    </row>
    <row r="1775" spans="8:25">
      <c r="H1775" s="106"/>
      <c r="I1775" s="106"/>
      <c r="J1775" s="106"/>
      <c r="K1775" s="106"/>
      <c r="L1775" s="106"/>
      <c r="M1775" s="106"/>
      <c r="N1775" s="106"/>
      <c r="O1775" s="106"/>
      <c r="P1775" s="106"/>
      <c r="Q1775" s="106"/>
      <c r="R1775" s="106"/>
      <c r="S1775" s="106"/>
      <c r="T1775" s="106"/>
      <c r="U1775" s="106"/>
      <c r="V1775" s="106"/>
      <c r="W1775" s="106"/>
      <c r="X1775" s="106"/>
      <c r="Y1775" s="106"/>
    </row>
    <row r="1776" spans="8:25">
      <c r="H1776" s="106"/>
      <c r="I1776" s="106"/>
      <c r="J1776" s="106"/>
      <c r="K1776" s="106"/>
      <c r="L1776" s="106"/>
      <c r="M1776" s="106"/>
      <c r="N1776" s="106"/>
      <c r="O1776" s="106"/>
      <c r="P1776" s="106"/>
      <c r="Q1776" s="106"/>
      <c r="R1776" s="106"/>
      <c r="S1776" s="106"/>
      <c r="T1776" s="106"/>
      <c r="U1776" s="106"/>
      <c r="V1776" s="106"/>
      <c r="W1776" s="106"/>
      <c r="X1776" s="106"/>
      <c r="Y1776" s="106"/>
    </row>
    <row r="1777" spans="8:25">
      <c r="H1777" s="106"/>
      <c r="I1777" s="106"/>
      <c r="J1777" s="106"/>
      <c r="K1777" s="106"/>
      <c r="L1777" s="106"/>
      <c r="M1777" s="106"/>
      <c r="N1777" s="106"/>
      <c r="O1777" s="106"/>
      <c r="P1777" s="106"/>
      <c r="Q1777" s="106"/>
      <c r="R1777" s="106"/>
      <c r="S1777" s="106"/>
      <c r="T1777" s="106"/>
      <c r="U1777" s="106"/>
      <c r="V1777" s="106"/>
      <c r="W1777" s="106"/>
      <c r="X1777" s="106"/>
      <c r="Y1777" s="106"/>
    </row>
    <row r="1778" spans="8:25">
      <c r="H1778" s="106"/>
      <c r="I1778" s="106"/>
      <c r="J1778" s="106"/>
      <c r="K1778" s="106"/>
      <c r="L1778" s="106"/>
      <c r="M1778" s="106"/>
      <c r="N1778" s="106"/>
      <c r="O1778" s="106"/>
      <c r="P1778" s="106"/>
      <c r="Q1778" s="106"/>
      <c r="R1778" s="106"/>
      <c r="S1778" s="106"/>
      <c r="T1778" s="106"/>
      <c r="U1778" s="106"/>
      <c r="V1778" s="106"/>
      <c r="W1778" s="106"/>
      <c r="X1778" s="106"/>
      <c r="Y1778" s="106"/>
    </row>
    <row r="1779" spans="8:25">
      <c r="H1779" s="106"/>
      <c r="I1779" s="106"/>
      <c r="J1779" s="106"/>
      <c r="K1779" s="106"/>
      <c r="L1779" s="106"/>
      <c r="M1779" s="106"/>
      <c r="N1779" s="106"/>
      <c r="O1779" s="106"/>
      <c r="P1779" s="106"/>
      <c r="Q1779" s="106"/>
      <c r="R1779" s="106"/>
      <c r="S1779" s="106"/>
      <c r="T1779" s="106"/>
      <c r="U1779" s="106"/>
      <c r="V1779" s="106"/>
      <c r="W1779" s="106"/>
      <c r="X1779" s="106"/>
      <c r="Y1779" s="106"/>
    </row>
    <row r="1780" spans="8:25">
      <c r="H1780" s="106"/>
      <c r="I1780" s="106"/>
      <c r="J1780" s="106"/>
      <c r="K1780" s="106"/>
      <c r="L1780" s="106"/>
      <c r="M1780" s="106"/>
      <c r="N1780" s="106"/>
      <c r="O1780" s="106"/>
      <c r="P1780" s="106"/>
      <c r="Q1780" s="106"/>
      <c r="R1780" s="106"/>
      <c r="S1780" s="106"/>
      <c r="T1780" s="106"/>
      <c r="U1780" s="106"/>
      <c r="V1780" s="106"/>
      <c r="W1780" s="106"/>
      <c r="X1780" s="106"/>
      <c r="Y1780" s="106"/>
    </row>
    <row r="1781" spans="8:25">
      <c r="H1781" s="106"/>
      <c r="I1781" s="106"/>
      <c r="J1781" s="106"/>
      <c r="K1781" s="106"/>
      <c r="L1781" s="106"/>
      <c r="M1781" s="106"/>
      <c r="N1781" s="106"/>
      <c r="O1781" s="106"/>
      <c r="P1781" s="106"/>
      <c r="Q1781" s="106"/>
      <c r="R1781" s="106"/>
      <c r="S1781" s="106"/>
      <c r="T1781" s="106"/>
      <c r="U1781" s="106"/>
      <c r="V1781" s="106"/>
      <c r="W1781" s="106"/>
      <c r="X1781" s="106"/>
      <c r="Y1781" s="106"/>
    </row>
    <row r="1782" spans="8:25">
      <c r="H1782" s="106"/>
      <c r="I1782" s="106"/>
      <c r="J1782" s="106"/>
      <c r="K1782" s="106"/>
      <c r="L1782" s="106"/>
      <c r="M1782" s="106"/>
      <c r="N1782" s="106"/>
      <c r="O1782" s="106"/>
      <c r="P1782" s="106"/>
      <c r="Q1782" s="106"/>
      <c r="R1782" s="106"/>
      <c r="S1782" s="106"/>
      <c r="T1782" s="106"/>
      <c r="U1782" s="106"/>
      <c r="V1782" s="106"/>
      <c r="W1782" s="106"/>
      <c r="X1782" s="106"/>
      <c r="Y1782" s="106"/>
    </row>
    <row r="1783" spans="8:25">
      <c r="H1783" s="106"/>
      <c r="I1783" s="106"/>
      <c r="J1783" s="106"/>
      <c r="K1783" s="106"/>
      <c r="L1783" s="106"/>
      <c r="M1783" s="106"/>
      <c r="N1783" s="106"/>
      <c r="O1783" s="106"/>
      <c r="P1783" s="106"/>
      <c r="Q1783" s="106"/>
      <c r="R1783" s="106"/>
      <c r="S1783" s="106"/>
      <c r="T1783" s="106"/>
      <c r="U1783" s="106"/>
      <c r="V1783" s="106"/>
      <c r="W1783" s="106"/>
      <c r="X1783" s="106"/>
      <c r="Y1783" s="106"/>
    </row>
    <row r="1784" spans="8:25">
      <c r="H1784" s="106"/>
      <c r="I1784" s="106"/>
      <c r="J1784" s="106"/>
      <c r="K1784" s="106"/>
      <c r="L1784" s="106"/>
      <c r="M1784" s="106"/>
      <c r="N1784" s="106"/>
      <c r="O1784" s="106"/>
      <c r="P1784" s="106"/>
      <c r="Q1784" s="106"/>
      <c r="R1784" s="106"/>
      <c r="S1784" s="106"/>
      <c r="T1784" s="106"/>
      <c r="U1784" s="106"/>
      <c r="V1784" s="106"/>
      <c r="W1784" s="106"/>
      <c r="X1784" s="106"/>
      <c r="Y1784" s="106"/>
    </row>
    <row r="1785" spans="8:25">
      <c r="H1785" s="106"/>
      <c r="I1785" s="106"/>
      <c r="J1785" s="106"/>
      <c r="K1785" s="106"/>
      <c r="L1785" s="106"/>
      <c r="M1785" s="106"/>
      <c r="N1785" s="106"/>
      <c r="O1785" s="106"/>
      <c r="P1785" s="106"/>
      <c r="Q1785" s="106"/>
      <c r="R1785" s="106"/>
      <c r="S1785" s="106"/>
      <c r="T1785" s="106"/>
      <c r="U1785" s="106"/>
      <c r="V1785" s="106"/>
      <c r="W1785" s="106"/>
      <c r="X1785" s="106"/>
      <c r="Y1785" s="106"/>
    </row>
    <row r="1786" spans="8:25">
      <c r="H1786" s="106"/>
      <c r="I1786" s="106"/>
      <c r="J1786" s="106"/>
      <c r="K1786" s="106"/>
      <c r="L1786" s="106"/>
      <c r="M1786" s="106"/>
      <c r="N1786" s="106"/>
      <c r="O1786" s="106"/>
      <c r="P1786" s="106"/>
      <c r="Q1786" s="106"/>
      <c r="R1786" s="106"/>
      <c r="S1786" s="106"/>
      <c r="T1786" s="106"/>
      <c r="U1786" s="106"/>
      <c r="V1786" s="106"/>
      <c r="W1786" s="106"/>
      <c r="X1786" s="106"/>
      <c r="Y1786" s="106"/>
    </row>
    <row r="1787" spans="8:25">
      <c r="H1787" s="106"/>
      <c r="I1787" s="106"/>
      <c r="J1787" s="106"/>
      <c r="K1787" s="106"/>
      <c r="L1787" s="106"/>
      <c r="M1787" s="106"/>
      <c r="N1787" s="106"/>
      <c r="O1787" s="106"/>
      <c r="P1787" s="106"/>
      <c r="Q1787" s="106"/>
      <c r="R1787" s="106"/>
      <c r="S1787" s="106"/>
      <c r="T1787" s="106"/>
      <c r="U1787" s="106"/>
      <c r="V1787" s="106"/>
      <c r="W1787" s="106"/>
      <c r="X1787" s="106"/>
      <c r="Y1787" s="106"/>
    </row>
    <row r="1788" spans="8:25">
      <c r="H1788" s="106"/>
      <c r="I1788" s="106"/>
      <c r="J1788" s="106"/>
      <c r="K1788" s="106"/>
      <c r="L1788" s="106"/>
      <c r="M1788" s="106"/>
      <c r="N1788" s="106"/>
      <c r="O1788" s="106"/>
      <c r="P1788" s="106"/>
      <c r="Q1788" s="106"/>
      <c r="R1788" s="106"/>
      <c r="S1788" s="106"/>
      <c r="T1788" s="106"/>
      <c r="U1788" s="106"/>
      <c r="V1788" s="106"/>
      <c r="W1788" s="106"/>
      <c r="X1788" s="106"/>
      <c r="Y1788" s="106"/>
    </row>
    <row r="1789" spans="8:25">
      <c r="H1789" s="106"/>
      <c r="I1789" s="106"/>
      <c r="J1789" s="106"/>
      <c r="K1789" s="106"/>
      <c r="L1789" s="106"/>
      <c r="M1789" s="106"/>
      <c r="N1789" s="106"/>
      <c r="O1789" s="106"/>
      <c r="P1789" s="106"/>
      <c r="Q1789" s="106"/>
      <c r="R1789" s="106"/>
      <c r="S1789" s="106"/>
      <c r="T1789" s="106"/>
      <c r="U1789" s="106"/>
      <c r="V1789" s="106"/>
      <c r="W1789" s="106"/>
      <c r="X1789" s="106"/>
      <c r="Y1789" s="106"/>
    </row>
    <row r="1790" spans="8:25">
      <c r="H1790" s="106"/>
      <c r="I1790" s="106"/>
      <c r="J1790" s="106"/>
      <c r="K1790" s="106"/>
      <c r="L1790" s="106"/>
      <c r="M1790" s="106"/>
      <c r="N1790" s="106"/>
      <c r="O1790" s="106"/>
      <c r="P1790" s="106"/>
      <c r="Q1790" s="106"/>
      <c r="R1790" s="106"/>
      <c r="S1790" s="106"/>
      <c r="T1790" s="106"/>
      <c r="U1790" s="106"/>
      <c r="V1790" s="106"/>
      <c r="W1790" s="106"/>
      <c r="X1790" s="106"/>
      <c r="Y1790" s="106"/>
    </row>
    <row r="1791" spans="8:25">
      <c r="H1791" s="106"/>
      <c r="I1791" s="106"/>
      <c r="J1791" s="106"/>
      <c r="K1791" s="106"/>
      <c r="L1791" s="106"/>
      <c r="M1791" s="106"/>
      <c r="N1791" s="106"/>
      <c r="O1791" s="106"/>
      <c r="P1791" s="106"/>
      <c r="Q1791" s="106"/>
      <c r="R1791" s="106"/>
      <c r="S1791" s="106"/>
      <c r="T1791" s="106"/>
      <c r="U1791" s="106"/>
      <c r="V1791" s="106"/>
      <c r="W1791" s="106"/>
      <c r="X1791" s="106"/>
      <c r="Y1791" s="106"/>
    </row>
    <row r="1792" spans="8:25">
      <c r="H1792" s="106"/>
      <c r="I1792" s="106"/>
      <c r="J1792" s="106"/>
      <c r="K1792" s="106"/>
      <c r="L1792" s="106"/>
      <c r="M1792" s="106"/>
      <c r="N1792" s="106"/>
      <c r="O1792" s="106"/>
      <c r="P1792" s="106"/>
      <c r="Q1792" s="106"/>
      <c r="R1792" s="106"/>
      <c r="S1792" s="106"/>
      <c r="T1792" s="106"/>
      <c r="U1792" s="106"/>
      <c r="V1792" s="106"/>
      <c r="W1792" s="106"/>
      <c r="X1792" s="106"/>
      <c r="Y1792" s="106"/>
    </row>
    <row r="1793" spans="8:25">
      <c r="H1793" s="106"/>
      <c r="I1793" s="106"/>
      <c r="J1793" s="106"/>
      <c r="K1793" s="106"/>
      <c r="L1793" s="106"/>
      <c r="M1793" s="106"/>
      <c r="N1793" s="106"/>
      <c r="O1793" s="106"/>
      <c r="P1793" s="106"/>
      <c r="Q1793" s="106"/>
      <c r="R1793" s="106"/>
      <c r="S1793" s="106"/>
      <c r="T1793" s="106"/>
      <c r="U1793" s="106"/>
      <c r="V1793" s="106"/>
      <c r="W1793" s="106"/>
      <c r="X1793" s="106"/>
      <c r="Y1793" s="106"/>
    </row>
    <row r="1794" spans="8:25">
      <c r="H1794" s="106"/>
      <c r="I1794" s="106"/>
      <c r="J1794" s="106"/>
      <c r="K1794" s="106"/>
      <c r="L1794" s="106"/>
      <c r="M1794" s="106"/>
      <c r="N1794" s="106"/>
      <c r="O1794" s="106"/>
      <c r="P1794" s="106"/>
      <c r="Q1794" s="106"/>
      <c r="R1794" s="106"/>
      <c r="S1794" s="106"/>
      <c r="T1794" s="106"/>
      <c r="U1794" s="106"/>
      <c r="V1794" s="106"/>
      <c r="W1794" s="106"/>
      <c r="X1794" s="106"/>
      <c r="Y1794" s="106"/>
    </row>
    <row r="1795" spans="8:25">
      <c r="H1795" s="106"/>
      <c r="I1795" s="106"/>
      <c r="J1795" s="106"/>
      <c r="K1795" s="106"/>
      <c r="L1795" s="106"/>
      <c r="M1795" s="106"/>
      <c r="N1795" s="106"/>
      <c r="O1795" s="106"/>
      <c r="P1795" s="106"/>
      <c r="Q1795" s="106"/>
      <c r="R1795" s="106"/>
      <c r="S1795" s="106"/>
      <c r="T1795" s="106"/>
      <c r="U1795" s="106"/>
      <c r="V1795" s="106"/>
      <c r="W1795" s="106"/>
      <c r="X1795" s="106"/>
      <c r="Y1795" s="106"/>
    </row>
    <row r="1796" spans="8:25">
      <c r="H1796" s="106"/>
      <c r="I1796" s="106"/>
      <c r="J1796" s="106"/>
      <c r="K1796" s="106"/>
      <c r="L1796" s="106"/>
      <c r="M1796" s="106"/>
      <c r="N1796" s="106"/>
      <c r="O1796" s="106"/>
      <c r="P1796" s="106"/>
      <c r="Q1796" s="106"/>
      <c r="R1796" s="106"/>
      <c r="S1796" s="106"/>
      <c r="T1796" s="106"/>
      <c r="U1796" s="106"/>
      <c r="V1796" s="106"/>
      <c r="W1796" s="106"/>
      <c r="X1796" s="106"/>
      <c r="Y1796" s="106"/>
    </row>
    <row r="1797" spans="8:25">
      <c r="H1797" s="106"/>
      <c r="I1797" s="106"/>
      <c r="J1797" s="106"/>
      <c r="K1797" s="106"/>
      <c r="L1797" s="106"/>
      <c r="M1797" s="106"/>
      <c r="N1797" s="106"/>
      <c r="O1797" s="106"/>
      <c r="P1797" s="106"/>
      <c r="Q1797" s="106"/>
      <c r="R1797" s="106"/>
      <c r="S1797" s="106"/>
      <c r="T1797" s="106"/>
      <c r="U1797" s="106"/>
      <c r="V1797" s="106"/>
      <c r="W1797" s="106"/>
      <c r="X1797" s="106"/>
      <c r="Y1797" s="106"/>
    </row>
    <row r="1798" spans="8:25">
      <c r="H1798" s="106"/>
      <c r="I1798" s="106"/>
      <c r="J1798" s="106"/>
      <c r="K1798" s="106"/>
      <c r="L1798" s="106"/>
      <c r="M1798" s="106"/>
      <c r="N1798" s="106"/>
      <c r="O1798" s="106"/>
      <c r="P1798" s="106"/>
      <c r="Q1798" s="106"/>
      <c r="R1798" s="106"/>
      <c r="S1798" s="106"/>
      <c r="T1798" s="106"/>
      <c r="U1798" s="106"/>
      <c r="V1798" s="106"/>
      <c r="W1798" s="106"/>
      <c r="X1798" s="106"/>
      <c r="Y1798" s="106"/>
    </row>
    <row r="1799" spans="8:25">
      <c r="H1799" s="106"/>
      <c r="I1799" s="106"/>
      <c r="J1799" s="106"/>
      <c r="K1799" s="106"/>
      <c r="L1799" s="106"/>
      <c r="M1799" s="106"/>
      <c r="N1799" s="106"/>
      <c r="O1799" s="106"/>
      <c r="P1799" s="106"/>
      <c r="Q1799" s="106"/>
      <c r="R1799" s="106"/>
      <c r="S1799" s="106"/>
      <c r="T1799" s="106"/>
      <c r="U1799" s="106"/>
      <c r="V1799" s="106"/>
      <c r="W1799" s="106"/>
      <c r="X1799" s="106"/>
      <c r="Y1799" s="106"/>
    </row>
    <row r="1800" spans="8:25">
      <c r="H1800" s="106"/>
      <c r="I1800" s="106"/>
      <c r="J1800" s="106"/>
      <c r="K1800" s="106"/>
      <c r="L1800" s="106"/>
      <c r="M1800" s="106"/>
      <c r="N1800" s="106"/>
      <c r="O1800" s="106"/>
      <c r="P1800" s="106"/>
      <c r="Q1800" s="106"/>
      <c r="R1800" s="106"/>
      <c r="S1800" s="106"/>
      <c r="T1800" s="106"/>
      <c r="U1800" s="106"/>
      <c r="V1800" s="106"/>
      <c r="W1800" s="106"/>
      <c r="X1800" s="106"/>
      <c r="Y1800" s="106"/>
    </row>
    <row r="1801" spans="8:25">
      <c r="H1801" s="106"/>
      <c r="I1801" s="106"/>
      <c r="J1801" s="106"/>
      <c r="K1801" s="106"/>
      <c r="L1801" s="106"/>
      <c r="M1801" s="106"/>
      <c r="N1801" s="106"/>
      <c r="O1801" s="106"/>
      <c r="P1801" s="106"/>
      <c r="Q1801" s="106"/>
      <c r="R1801" s="106"/>
      <c r="S1801" s="106"/>
      <c r="T1801" s="106"/>
      <c r="U1801" s="106"/>
      <c r="V1801" s="106"/>
      <c r="W1801" s="106"/>
      <c r="X1801" s="106"/>
      <c r="Y1801" s="106"/>
    </row>
    <row r="1802" spans="8:25">
      <c r="H1802" s="106"/>
      <c r="I1802" s="106"/>
      <c r="J1802" s="106"/>
      <c r="K1802" s="106"/>
      <c r="L1802" s="106"/>
      <c r="M1802" s="106"/>
      <c r="N1802" s="106"/>
      <c r="O1802" s="106"/>
      <c r="P1802" s="106"/>
      <c r="Q1802" s="106"/>
      <c r="R1802" s="106"/>
      <c r="S1802" s="106"/>
      <c r="T1802" s="106"/>
      <c r="U1802" s="106"/>
      <c r="V1802" s="106"/>
      <c r="W1802" s="106"/>
      <c r="X1802" s="106"/>
      <c r="Y1802" s="106"/>
    </row>
    <row r="1803" spans="8:25">
      <c r="H1803" s="106"/>
      <c r="I1803" s="106"/>
      <c r="J1803" s="106"/>
      <c r="K1803" s="106"/>
      <c r="L1803" s="106"/>
      <c r="M1803" s="106"/>
      <c r="N1803" s="106"/>
      <c r="O1803" s="106"/>
      <c r="P1803" s="106"/>
      <c r="Q1803" s="106"/>
      <c r="R1803" s="106"/>
      <c r="S1803" s="106"/>
      <c r="T1803" s="106"/>
      <c r="U1803" s="106"/>
      <c r="V1803" s="106"/>
      <c r="W1803" s="106"/>
      <c r="X1803" s="106"/>
      <c r="Y1803" s="106"/>
    </row>
    <row r="1804" spans="8:25">
      <c r="H1804" s="106"/>
      <c r="I1804" s="106"/>
      <c r="J1804" s="106"/>
      <c r="K1804" s="106"/>
      <c r="L1804" s="106"/>
      <c r="M1804" s="106"/>
      <c r="N1804" s="106"/>
      <c r="O1804" s="106"/>
      <c r="P1804" s="106"/>
      <c r="Q1804" s="106"/>
      <c r="R1804" s="106"/>
      <c r="S1804" s="106"/>
      <c r="T1804" s="106"/>
      <c r="U1804" s="106"/>
      <c r="V1804" s="106"/>
      <c r="W1804" s="106"/>
      <c r="X1804" s="106"/>
      <c r="Y1804" s="106"/>
    </row>
    <row r="1805" spans="8:25">
      <c r="H1805" s="106"/>
      <c r="I1805" s="106"/>
      <c r="J1805" s="106"/>
      <c r="K1805" s="106"/>
      <c r="L1805" s="106"/>
      <c r="M1805" s="106"/>
      <c r="N1805" s="106"/>
      <c r="O1805" s="106"/>
      <c r="P1805" s="106"/>
      <c r="Q1805" s="106"/>
      <c r="R1805" s="106"/>
      <c r="S1805" s="106"/>
      <c r="T1805" s="106"/>
      <c r="U1805" s="106"/>
      <c r="V1805" s="106"/>
      <c r="W1805" s="106"/>
      <c r="X1805" s="106"/>
      <c r="Y1805" s="106"/>
    </row>
    <row r="1806" spans="8:25">
      <c r="H1806" s="106"/>
      <c r="I1806" s="106"/>
      <c r="J1806" s="106"/>
      <c r="K1806" s="106"/>
      <c r="L1806" s="106"/>
      <c r="M1806" s="106"/>
      <c r="N1806" s="106"/>
      <c r="O1806" s="106"/>
      <c r="P1806" s="106"/>
      <c r="Q1806" s="106"/>
      <c r="R1806" s="106"/>
      <c r="S1806" s="106"/>
      <c r="T1806" s="106"/>
      <c r="U1806" s="106"/>
      <c r="V1806" s="106"/>
      <c r="W1806" s="106"/>
      <c r="X1806" s="106"/>
      <c r="Y1806" s="106"/>
    </row>
    <row r="1807" spans="8:25">
      <c r="H1807" s="106"/>
      <c r="I1807" s="106"/>
      <c r="J1807" s="106"/>
      <c r="K1807" s="106"/>
      <c r="L1807" s="106"/>
      <c r="M1807" s="106"/>
      <c r="N1807" s="106"/>
      <c r="O1807" s="106"/>
      <c r="P1807" s="106"/>
      <c r="Q1807" s="106"/>
      <c r="R1807" s="106"/>
      <c r="S1807" s="106"/>
      <c r="T1807" s="106"/>
      <c r="U1807" s="106"/>
      <c r="V1807" s="106"/>
      <c r="W1807" s="106"/>
      <c r="X1807" s="106"/>
      <c r="Y1807" s="106"/>
    </row>
    <row r="1808" spans="8:25">
      <c r="H1808" s="106"/>
      <c r="I1808" s="106"/>
      <c r="J1808" s="106"/>
      <c r="K1808" s="106"/>
      <c r="L1808" s="106"/>
      <c r="M1808" s="106"/>
      <c r="N1808" s="106"/>
      <c r="O1808" s="106"/>
      <c r="P1808" s="106"/>
      <c r="Q1808" s="106"/>
      <c r="R1808" s="106"/>
      <c r="S1808" s="106"/>
      <c r="T1808" s="106"/>
      <c r="U1808" s="106"/>
      <c r="V1808" s="106"/>
      <c r="W1808" s="106"/>
      <c r="X1808" s="106"/>
      <c r="Y1808" s="106"/>
    </row>
    <row r="1809" spans="8:25">
      <c r="H1809" s="106"/>
      <c r="I1809" s="106"/>
      <c r="J1809" s="106"/>
      <c r="K1809" s="106"/>
      <c r="L1809" s="106"/>
      <c r="M1809" s="106"/>
      <c r="N1809" s="106"/>
      <c r="O1809" s="106"/>
      <c r="P1809" s="106"/>
      <c r="Q1809" s="106"/>
      <c r="R1809" s="106"/>
      <c r="S1809" s="106"/>
      <c r="T1809" s="106"/>
      <c r="U1809" s="106"/>
      <c r="V1809" s="106"/>
      <c r="W1809" s="106"/>
      <c r="X1809" s="106"/>
      <c r="Y1809" s="106"/>
    </row>
    <row r="1810" spans="8:25">
      <c r="H1810" s="106"/>
      <c r="I1810" s="106"/>
      <c r="J1810" s="106"/>
      <c r="K1810" s="106"/>
      <c r="L1810" s="106"/>
      <c r="M1810" s="106"/>
      <c r="N1810" s="106"/>
      <c r="O1810" s="106"/>
      <c r="P1810" s="106"/>
      <c r="Q1810" s="106"/>
      <c r="R1810" s="106"/>
      <c r="S1810" s="106"/>
      <c r="T1810" s="106"/>
      <c r="U1810" s="106"/>
      <c r="V1810" s="106"/>
      <c r="W1810" s="106"/>
      <c r="X1810" s="106"/>
      <c r="Y1810" s="106"/>
    </row>
    <row r="1811" spans="8:25">
      <c r="H1811" s="106"/>
      <c r="I1811" s="106"/>
      <c r="J1811" s="106"/>
      <c r="K1811" s="106"/>
      <c r="L1811" s="106"/>
      <c r="M1811" s="106"/>
      <c r="N1811" s="106"/>
      <c r="O1811" s="106"/>
      <c r="P1811" s="106"/>
      <c r="Q1811" s="106"/>
      <c r="R1811" s="106"/>
      <c r="S1811" s="106"/>
      <c r="T1811" s="106"/>
      <c r="U1811" s="106"/>
      <c r="V1811" s="106"/>
      <c r="W1811" s="106"/>
      <c r="X1811" s="106"/>
      <c r="Y1811" s="106"/>
    </row>
    <row r="1812" spans="8:25">
      <c r="H1812" s="106"/>
      <c r="I1812" s="106"/>
      <c r="J1812" s="106"/>
      <c r="K1812" s="106"/>
      <c r="L1812" s="106"/>
      <c r="M1812" s="106"/>
      <c r="N1812" s="106"/>
      <c r="O1812" s="106"/>
      <c r="P1812" s="106"/>
      <c r="Q1812" s="106"/>
      <c r="R1812" s="106"/>
      <c r="S1812" s="106"/>
      <c r="T1812" s="106"/>
      <c r="U1812" s="106"/>
      <c r="V1812" s="106"/>
      <c r="W1812" s="106"/>
      <c r="X1812" s="106"/>
      <c r="Y1812" s="106"/>
    </row>
    <row r="1813" spans="8:25">
      <c r="H1813" s="106"/>
      <c r="I1813" s="106"/>
      <c r="J1813" s="106"/>
      <c r="K1813" s="106"/>
      <c r="L1813" s="106"/>
      <c r="M1813" s="106"/>
      <c r="N1813" s="106"/>
      <c r="O1813" s="106"/>
      <c r="P1813" s="106"/>
      <c r="Q1813" s="106"/>
      <c r="R1813" s="106"/>
      <c r="S1813" s="106"/>
      <c r="T1813" s="106"/>
      <c r="U1813" s="106"/>
      <c r="V1813" s="106"/>
      <c r="W1813" s="106"/>
      <c r="X1813" s="106"/>
      <c r="Y1813" s="106"/>
    </row>
    <row r="1814" spans="8:25">
      <c r="H1814" s="106"/>
      <c r="I1814" s="106"/>
      <c r="J1814" s="106"/>
      <c r="K1814" s="106"/>
      <c r="L1814" s="106"/>
      <c r="M1814" s="106"/>
      <c r="N1814" s="106"/>
      <c r="O1814" s="106"/>
      <c r="P1814" s="106"/>
      <c r="Q1814" s="106"/>
      <c r="R1814" s="106"/>
      <c r="S1814" s="106"/>
      <c r="T1814" s="106"/>
      <c r="U1814" s="106"/>
      <c r="V1814" s="106"/>
      <c r="W1814" s="106"/>
      <c r="X1814" s="106"/>
      <c r="Y1814" s="106"/>
    </row>
    <row r="1815" spans="8:25">
      <c r="H1815" s="106"/>
      <c r="I1815" s="106"/>
      <c r="J1815" s="106"/>
      <c r="K1815" s="106"/>
      <c r="L1815" s="106"/>
      <c r="M1815" s="106"/>
      <c r="N1815" s="106"/>
      <c r="O1815" s="106"/>
      <c r="P1815" s="106"/>
      <c r="Q1815" s="106"/>
      <c r="R1815" s="106"/>
      <c r="S1815" s="106"/>
      <c r="T1815" s="106"/>
      <c r="U1815" s="106"/>
      <c r="V1815" s="106"/>
      <c r="W1815" s="106"/>
      <c r="X1815" s="106"/>
      <c r="Y1815" s="106"/>
    </row>
    <row r="1816" spans="8:25">
      <c r="H1816" s="106"/>
      <c r="I1816" s="106"/>
      <c r="J1816" s="106"/>
      <c r="K1816" s="106"/>
      <c r="L1816" s="106"/>
      <c r="M1816" s="106"/>
      <c r="N1816" s="106"/>
      <c r="O1816" s="106"/>
      <c r="P1816" s="106"/>
      <c r="Q1816" s="106"/>
      <c r="R1816" s="106"/>
      <c r="S1816" s="106"/>
      <c r="T1816" s="106"/>
      <c r="U1816" s="106"/>
      <c r="V1816" s="106"/>
      <c r="W1816" s="106"/>
      <c r="X1816" s="106"/>
      <c r="Y1816" s="106"/>
    </row>
    <row r="1817" spans="8:25">
      <c r="H1817" s="106"/>
      <c r="I1817" s="106"/>
      <c r="J1817" s="106"/>
      <c r="K1817" s="106"/>
      <c r="L1817" s="106"/>
      <c r="M1817" s="106"/>
      <c r="N1817" s="106"/>
      <c r="O1817" s="106"/>
      <c r="P1817" s="106"/>
      <c r="Q1817" s="106"/>
      <c r="R1817" s="106"/>
      <c r="S1817" s="106"/>
      <c r="T1817" s="106"/>
      <c r="U1817" s="106"/>
      <c r="V1817" s="106"/>
      <c r="W1817" s="106"/>
      <c r="X1817" s="106"/>
      <c r="Y1817" s="106"/>
    </row>
    <row r="1818" spans="8:25">
      <c r="H1818" s="106"/>
      <c r="I1818" s="106"/>
      <c r="J1818" s="106"/>
      <c r="K1818" s="106"/>
      <c r="L1818" s="106"/>
      <c r="M1818" s="106"/>
      <c r="N1818" s="106"/>
      <c r="O1818" s="106"/>
      <c r="P1818" s="106"/>
      <c r="Q1818" s="106"/>
      <c r="R1818" s="106"/>
      <c r="S1818" s="106"/>
      <c r="T1818" s="106"/>
      <c r="U1818" s="106"/>
      <c r="V1818" s="106"/>
      <c r="W1818" s="106"/>
      <c r="X1818" s="106"/>
      <c r="Y1818" s="106"/>
    </row>
    <row r="1819" spans="8:25">
      <c r="H1819" s="106"/>
      <c r="I1819" s="106"/>
      <c r="J1819" s="106"/>
      <c r="K1819" s="106"/>
      <c r="L1819" s="106"/>
      <c r="M1819" s="106"/>
      <c r="N1819" s="106"/>
      <c r="O1819" s="106"/>
      <c r="P1819" s="106"/>
      <c r="Q1819" s="106"/>
      <c r="R1819" s="106"/>
      <c r="S1819" s="106"/>
      <c r="T1819" s="106"/>
      <c r="U1819" s="106"/>
      <c r="V1819" s="106"/>
      <c r="W1819" s="106"/>
      <c r="X1819" s="106"/>
      <c r="Y1819" s="106"/>
    </row>
    <row r="1820" spans="8:25">
      <c r="H1820" s="106"/>
      <c r="I1820" s="106"/>
      <c r="J1820" s="106"/>
      <c r="K1820" s="106"/>
      <c r="L1820" s="106"/>
      <c r="M1820" s="106"/>
      <c r="N1820" s="106"/>
      <c r="O1820" s="106"/>
      <c r="P1820" s="106"/>
      <c r="Q1820" s="106"/>
      <c r="R1820" s="106"/>
      <c r="S1820" s="106"/>
      <c r="T1820" s="106"/>
      <c r="U1820" s="106"/>
      <c r="V1820" s="106"/>
      <c r="W1820" s="106"/>
      <c r="X1820" s="106"/>
      <c r="Y1820" s="106"/>
    </row>
    <row r="1821" spans="8:25">
      <c r="H1821" s="106"/>
      <c r="I1821" s="106"/>
      <c r="J1821" s="106"/>
      <c r="K1821" s="106"/>
      <c r="L1821" s="106"/>
      <c r="M1821" s="106"/>
      <c r="N1821" s="106"/>
      <c r="O1821" s="106"/>
      <c r="P1821" s="106"/>
      <c r="Q1821" s="106"/>
      <c r="R1821" s="106"/>
      <c r="S1821" s="106"/>
      <c r="T1821" s="106"/>
      <c r="U1821" s="106"/>
      <c r="V1821" s="106"/>
      <c r="W1821" s="106"/>
      <c r="X1821" s="106"/>
      <c r="Y1821" s="106"/>
    </row>
    <row r="1822" spans="8:25">
      <c r="H1822" s="106"/>
      <c r="I1822" s="106"/>
      <c r="J1822" s="106"/>
      <c r="K1822" s="106"/>
      <c r="L1822" s="106"/>
      <c r="M1822" s="106"/>
      <c r="N1822" s="106"/>
      <c r="O1822" s="106"/>
      <c r="P1822" s="106"/>
      <c r="Q1822" s="106"/>
      <c r="R1822" s="106"/>
      <c r="S1822" s="106"/>
      <c r="T1822" s="106"/>
      <c r="U1822" s="106"/>
      <c r="V1822" s="106"/>
      <c r="W1822" s="106"/>
      <c r="X1822" s="106"/>
      <c r="Y1822" s="106"/>
    </row>
    <row r="1823" spans="8:25">
      <c r="H1823" s="106"/>
      <c r="I1823" s="106"/>
      <c r="J1823" s="106"/>
      <c r="K1823" s="106"/>
      <c r="L1823" s="106"/>
      <c r="M1823" s="106"/>
      <c r="N1823" s="106"/>
      <c r="O1823" s="106"/>
      <c r="P1823" s="106"/>
      <c r="Q1823" s="106"/>
      <c r="R1823" s="106"/>
      <c r="S1823" s="106"/>
      <c r="T1823" s="106"/>
      <c r="U1823" s="106"/>
      <c r="V1823" s="106"/>
      <c r="W1823" s="106"/>
      <c r="X1823" s="106"/>
      <c r="Y1823" s="106"/>
    </row>
    <row r="1824" spans="8:25">
      <c r="H1824" s="106"/>
      <c r="I1824" s="106"/>
      <c r="J1824" s="106"/>
      <c r="K1824" s="106"/>
      <c r="L1824" s="106"/>
      <c r="M1824" s="106"/>
      <c r="N1824" s="106"/>
      <c r="O1824" s="106"/>
      <c r="P1824" s="106"/>
      <c r="Q1824" s="106"/>
      <c r="R1824" s="106"/>
      <c r="S1824" s="106"/>
      <c r="T1824" s="106"/>
      <c r="U1824" s="106"/>
      <c r="V1824" s="106"/>
      <c r="W1824" s="106"/>
      <c r="X1824" s="106"/>
      <c r="Y1824" s="106"/>
    </row>
    <row r="1825" spans="8:25">
      <c r="H1825" s="106"/>
      <c r="I1825" s="106"/>
      <c r="J1825" s="106"/>
      <c r="K1825" s="106"/>
      <c r="L1825" s="106"/>
      <c r="M1825" s="106"/>
      <c r="N1825" s="106"/>
      <c r="O1825" s="106"/>
      <c r="P1825" s="106"/>
      <c r="Q1825" s="106"/>
      <c r="R1825" s="106"/>
      <c r="S1825" s="106"/>
      <c r="T1825" s="106"/>
      <c r="U1825" s="106"/>
      <c r="V1825" s="106"/>
      <c r="W1825" s="106"/>
      <c r="X1825" s="106"/>
      <c r="Y1825" s="106"/>
    </row>
    <row r="1826" spans="8:25">
      <c r="H1826" s="106"/>
      <c r="I1826" s="106"/>
      <c r="J1826" s="106"/>
      <c r="K1826" s="106"/>
      <c r="L1826" s="106"/>
      <c r="M1826" s="106"/>
      <c r="N1826" s="106"/>
      <c r="O1826" s="106"/>
      <c r="P1826" s="106"/>
      <c r="Q1826" s="106"/>
      <c r="R1826" s="106"/>
      <c r="S1826" s="106"/>
      <c r="T1826" s="106"/>
      <c r="U1826" s="106"/>
      <c r="V1826" s="106"/>
      <c r="W1826" s="106"/>
      <c r="X1826" s="106"/>
      <c r="Y1826" s="106"/>
    </row>
    <row r="1827" spans="8:25">
      <c r="H1827" s="106"/>
      <c r="I1827" s="106"/>
      <c r="J1827" s="106"/>
      <c r="K1827" s="106"/>
      <c r="L1827" s="106"/>
      <c r="M1827" s="106"/>
      <c r="N1827" s="106"/>
      <c r="O1827" s="106"/>
      <c r="P1827" s="106"/>
      <c r="Q1827" s="106"/>
      <c r="R1827" s="106"/>
      <c r="S1827" s="106"/>
      <c r="T1827" s="106"/>
      <c r="U1827" s="106"/>
      <c r="V1827" s="106"/>
      <c r="W1827" s="106"/>
      <c r="X1827" s="106"/>
      <c r="Y1827" s="106"/>
    </row>
    <row r="1828" spans="8:25">
      <c r="H1828" s="106"/>
      <c r="I1828" s="106"/>
      <c r="J1828" s="106"/>
      <c r="K1828" s="106"/>
      <c r="L1828" s="106"/>
      <c r="M1828" s="106"/>
      <c r="N1828" s="106"/>
      <c r="O1828" s="106"/>
      <c r="P1828" s="106"/>
      <c r="Q1828" s="106"/>
      <c r="R1828" s="106"/>
      <c r="S1828" s="106"/>
      <c r="T1828" s="106"/>
      <c r="U1828" s="106"/>
      <c r="V1828" s="106"/>
      <c r="W1828" s="106"/>
      <c r="X1828" s="106"/>
      <c r="Y1828" s="106"/>
    </row>
    <row r="1829" spans="8:25">
      <c r="H1829" s="106"/>
      <c r="I1829" s="106"/>
      <c r="J1829" s="106"/>
      <c r="K1829" s="106"/>
      <c r="L1829" s="106"/>
      <c r="M1829" s="106"/>
      <c r="N1829" s="106"/>
      <c r="O1829" s="106"/>
      <c r="P1829" s="106"/>
      <c r="Q1829" s="106"/>
      <c r="R1829" s="106"/>
      <c r="S1829" s="106"/>
      <c r="T1829" s="106"/>
      <c r="U1829" s="106"/>
      <c r="V1829" s="106"/>
      <c r="W1829" s="106"/>
      <c r="X1829" s="106"/>
      <c r="Y1829" s="106"/>
    </row>
    <row r="1830" spans="8:25">
      <c r="H1830" s="106"/>
      <c r="I1830" s="106"/>
      <c r="J1830" s="106"/>
      <c r="K1830" s="106"/>
      <c r="L1830" s="106"/>
      <c r="M1830" s="106"/>
      <c r="N1830" s="106"/>
      <c r="O1830" s="106"/>
      <c r="P1830" s="106"/>
      <c r="Q1830" s="106"/>
      <c r="R1830" s="106"/>
      <c r="S1830" s="106"/>
      <c r="T1830" s="106"/>
      <c r="U1830" s="106"/>
      <c r="V1830" s="106"/>
      <c r="W1830" s="106"/>
      <c r="X1830" s="106"/>
      <c r="Y1830" s="106"/>
    </row>
    <row r="1831" spans="8:25">
      <c r="H1831" s="106"/>
      <c r="I1831" s="106"/>
      <c r="J1831" s="106"/>
      <c r="K1831" s="106"/>
      <c r="L1831" s="106"/>
      <c r="M1831" s="106"/>
      <c r="N1831" s="106"/>
      <c r="O1831" s="106"/>
      <c r="P1831" s="106"/>
      <c r="Q1831" s="106"/>
      <c r="R1831" s="106"/>
      <c r="S1831" s="106"/>
      <c r="T1831" s="106"/>
      <c r="U1831" s="106"/>
      <c r="V1831" s="106"/>
      <c r="W1831" s="106"/>
      <c r="X1831" s="106"/>
      <c r="Y1831" s="106"/>
    </row>
    <row r="1832" spans="8:25">
      <c r="H1832" s="106"/>
      <c r="I1832" s="106"/>
      <c r="J1832" s="106"/>
      <c r="K1832" s="106"/>
      <c r="L1832" s="106"/>
      <c r="M1832" s="106"/>
      <c r="N1832" s="106"/>
      <c r="O1832" s="106"/>
      <c r="P1832" s="106"/>
      <c r="Q1832" s="106"/>
      <c r="R1832" s="106"/>
      <c r="S1832" s="106"/>
      <c r="T1832" s="106"/>
      <c r="U1832" s="106"/>
      <c r="V1832" s="106"/>
      <c r="W1832" s="106"/>
      <c r="X1832" s="106"/>
      <c r="Y1832" s="106"/>
    </row>
    <row r="1833" spans="8:25">
      <c r="H1833" s="106"/>
      <c r="I1833" s="106"/>
      <c r="J1833" s="106"/>
      <c r="K1833" s="106"/>
      <c r="L1833" s="106"/>
      <c r="M1833" s="106"/>
      <c r="N1833" s="106"/>
      <c r="O1833" s="106"/>
      <c r="P1833" s="106"/>
      <c r="Q1833" s="106"/>
      <c r="R1833" s="106"/>
      <c r="S1833" s="106"/>
      <c r="T1833" s="106"/>
      <c r="U1833" s="106"/>
      <c r="V1833" s="106"/>
      <c r="W1833" s="106"/>
      <c r="X1833" s="106"/>
      <c r="Y1833" s="106"/>
    </row>
    <row r="1834" spans="8:25">
      <c r="H1834" s="106"/>
      <c r="I1834" s="106"/>
      <c r="J1834" s="106"/>
      <c r="K1834" s="106"/>
      <c r="L1834" s="106"/>
      <c r="M1834" s="106"/>
      <c r="N1834" s="106"/>
      <c r="O1834" s="106"/>
      <c r="P1834" s="106"/>
      <c r="Q1834" s="106"/>
      <c r="R1834" s="106"/>
      <c r="S1834" s="106"/>
      <c r="T1834" s="106"/>
      <c r="U1834" s="106"/>
      <c r="V1834" s="106"/>
      <c r="W1834" s="106"/>
      <c r="X1834" s="106"/>
      <c r="Y1834" s="106"/>
    </row>
    <row r="1835" spans="8:25">
      <c r="H1835" s="106"/>
      <c r="I1835" s="106"/>
      <c r="J1835" s="106"/>
      <c r="K1835" s="106"/>
      <c r="L1835" s="106"/>
      <c r="M1835" s="106"/>
      <c r="N1835" s="106"/>
      <c r="O1835" s="106"/>
      <c r="P1835" s="106"/>
      <c r="Q1835" s="106"/>
      <c r="R1835" s="106"/>
      <c r="S1835" s="106"/>
      <c r="T1835" s="106"/>
      <c r="U1835" s="106"/>
      <c r="V1835" s="106"/>
      <c r="W1835" s="106"/>
      <c r="X1835" s="106"/>
      <c r="Y1835" s="106"/>
    </row>
    <row r="1836" spans="8:25">
      <c r="H1836" s="106"/>
      <c r="I1836" s="106"/>
      <c r="J1836" s="106"/>
      <c r="K1836" s="106"/>
      <c r="L1836" s="106"/>
      <c r="M1836" s="106"/>
      <c r="N1836" s="106"/>
      <c r="O1836" s="106"/>
      <c r="P1836" s="106"/>
      <c r="Q1836" s="106"/>
      <c r="R1836" s="106"/>
      <c r="S1836" s="106"/>
      <c r="T1836" s="106"/>
      <c r="U1836" s="106"/>
      <c r="V1836" s="106"/>
      <c r="W1836" s="106"/>
      <c r="X1836" s="106"/>
      <c r="Y1836" s="106"/>
    </row>
    <row r="1837" spans="8:25">
      <c r="H1837" s="106"/>
      <c r="I1837" s="106"/>
      <c r="J1837" s="106"/>
      <c r="K1837" s="106"/>
      <c r="L1837" s="106"/>
      <c r="M1837" s="106"/>
      <c r="N1837" s="106"/>
      <c r="O1837" s="106"/>
      <c r="P1837" s="106"/>
      <c r="Q1837" s="106"/>
      <c r="R1837" s="106"/>
      <c r="S1837" s="106"/>
      <c r="T1837" s="106"/>
      <c r="U1837" s="106"/>
      <c r="V1837" s="106"/>
      <c r="W1837" s="106"/>
      <c r="X1837" s="106"/>
      <c r="Y1837" s="106"/>
    </row>
    <row r="1838" spans="8:25">
      <c r="H1838" s="106"/>
      <c r="I1838" s="106"/>
      <c r="J1838" s="106"/>
      <c r="K1838" s="106"/>
      <c r="L1838" s="106"/>
      <c r="M1838" s="106"/>
      <c r="N1838" s="106"/>
      <c r="O1838" s="106"/>
      <c r="P1838" s="106"/>
      <c r="Q1838" s="106"/>
      <c r="R1838" s="106"/>
      <c r="S1838" s="106"/>
      <c r="T1838" s="106"/>
      <c r="U1838" s="106"/>
      <c r="V1838" s="106"/>
      <c r="W1838" s="106"/>
      <c r="X1838" s="106"/>
      <c r="Y1838" s="106"/>
    </row>
    <row r="1839" spans="8:25">
      <c r="H1839" s="106"/>
      <c r="I1839" s="106"/>
      <c r="J1839" s="106"/>
      <c r="K1839" s="106"/>
      <c r="L1839" s="106"/>
      <c r="M1839" s="106"/>
      <c r="N1839" s="106"/>
      <c r="O1839" s="106"/>
      <c r="P1839" s="106"/>
      <c r="Q1839" s="106"/>
      <c r="R1839" s="106"/>
      <c r="S1839" s="106"/>
      <c r="T1839" s="106"/>
      <c r="U1839" s="106"/>
      <c r="V1839" s="106"/>
      <c r="W1839" s="106"/>
      <c r="X1839" s="106"/>
      <c r="Y1839" s="106"/>
    </row>
    <row r="1840" spans="8:25">
      <c r="H1840" s="106"/>
      <c r="I1840" s="106"/>
      <c r="J1840" s="106"/>
      <c r="K1840" s="106"/>
      <c r="L1840" s="106"/>
      <c r="M1840" s="106"/>
      <c r="N1840" s="106"/>
      <c r="O1840" s="106"/>
      <c r="P1840" s="106"/>
      <c r="Q1840" s="106"/>
      <c r="R1840" s="106"/>
      <c r="S1840" s="106"/>
      <c r="T1840" s="106"/>
      <c r="U1840" s="106"/>
      <c r="V1840" s="106"/>
      <c r="W1840" s="106"/>
      <c r="X1840" s="106"/>
      <c r="Y1840" s="106"/>
    </row>
    <row r="1841" spans="8:25">
      <c r="H1841" s="106"/>
      <c r="I1841" s="106"/>
      <c r="J1841" s="106"/>
      <c r="K1841" s="106"/>
      <c r="L1841" s="106"/>
      <c r="M1841" s="106"/>
      <c r="N1841" s="106"/>
      <c r="O1841" s="106"/>
      <c r="P1841" s="106"/>
      <c r="Q1841" s="106"/>
      <c r="R1841" s="106"/>
      <c r="S1841" s="106"/>
      <c r="T1841" s="106"/>
      <c r="U1841" s="106"/>
      <c r="V1841" s="106"/>
      <c r="W1841" s="106"/>
      <c r="X1841" s="106"/>
      <c r="Y1841" s="106"/>
    </row>
    <row r="1842" spans="8:25">
      <c r="H1842" s="106"/>
      <c r="I1842" s="106"/>
      <c r="J1842" s="106"/>
      <c r="K1842" s="106"/>
      <c r="L1842" s="106"/>
      <c r="M1842" s="106"/>
      <c r="N1842" s="106"/>
      <c r="O1842" s="106"/>
      <c r="P1842" s="106"/>
      <c r="Q1842" s="106"/>
      <c r="R1842" s="106"/>
      <c r="S1842" s="106"/>
      <c r="T1842" s="106"/>
      <c r="U1842" s="106"/>
      <c r="V1842" s="106"/>
      <c r="W1842" s="106"/>
      <c r="X1842" s="106"/>
      <c r="Y1842" s="106"/>
    </row>
    <row r="1843" spans="8:25">
      <c r="H1843" s="106"/>
      <c r="I1843" s="106"/>
      <c r="J1843" s="106"/>
      <c r="K1843" s="106"/>
      <c r="L1843" s="106"/>
      <c r="M1843" s="106"/>
      <c r="N1843" s="106"/>
      <c r="O1843" s="106"/>
      <c r="P1843" s="106"/>
      <c r="Q1843" s="106"/>
      <c r="R1843" s="106"/>
      <c r="S1843" s="106"/>
      <c r="T1843" s="106"/>
      <c r="U1843" s="106"/>
      <c r="V1843" s="106"/>
      <c r="W1843" s="106"/>
      <c r="X1843" s="106"/>
      <c r="Y1843" s="106"/>
    </row>
    <row r="1844" spans="8:25">
      <c r="H1844" s="106"/>
      <c r="I1844" s="106"/>
      <c r="J1844" s="106"/>
      <c r="K1844" s="106"/>
      <c r="L1844" s="106"/>
      <c r="M1844" s="106"/>
      <c r="N1844" s="106"/>
      <c r="O1844" s="106"/>
      <c r="P1844" s="106"/>
      <c r="Q1844" s="106"/>
      <c r="R1844" s="106"/>
      <c r="S1844" s="106"/>
      <c r="T1844" s="106"/>
      <c r="U1844" s="106"/>
      <c r="V1844" s="106"/>
      <c r="W1844" s="106"/>
      <c r="X1844" s="106"/>
      <c r="Y1844" s="106"/>
    </row>
    <row r="1845" spans="8:25">
      <c r="H1845" s="106"/>
      <c r="I1845" s="106"/>
      <c r="J1845" s="106"/>
      <c r="K1845" s="106"/>
      <c r="L1845" s="106"/>
      <c r="M1845" s="106"/>
      <c r="N1845" s="106"/>
      <c r="O1845" s="106"/>
      <c r="P1845" s="106"/>
      <c r="Q1845" s="106"/>
      <c r="R1845" s="106"/>
      <c r="S1845" s="106"/>
      <c r="T1845" s="106"/>
      <c r="U1845" s="106"/>
      <c r="V1845" s="106"/>
      <c r="W1845" s="106"/>
      <c r="X1845" s="106"/>
      <c r="Y1845" s="106"/>
    </row>
    <row r="1846" spans="8:25">
      <c r="H1846" s="106"/>
      <c r="I1846" s="106"/>
      <c r="J1846" s="106"/>
      <c r="K1846" s="106"/>
      <c r="L1846" s="106"/>
      <c r="M1846" s="106"/>
      <c r="N1846" s="106"/>
      <c r="O1846" s="106"/>
      <c r="P1846" s="106"/>
      <c r="Q1846" s="106"/>
      <c r="R1846" s="106"/>
      <c r="S1846" s="106"/>
      <c r="T1846" s="106"/>
      <c r="U1846" s="106"/>
      <c r="V1846" s="106"/>
      <c r="W1846" s="106"/>
      <c r="X1846" s="106"/>
      <c r="Y1846" s="106"/>
    </row>
    <row r="1847" spans="8:25">
      <c r="H1847" s="106"/>
      <c r="I1847" s="106"/>
      <c r="J1847" s="106"/>
      <c r="K1847" s="106"/>
      <c r="L1847" s="106"/>
      <c r="M1847" s="106"/>
      <c r="N1847" s="106"/>
      <c r="O1847" s="106"/>
      <c r="P1847" s="106"/>
      <c r="Q1847" s="106"/>
      <c r="R1847" s="106"/>
      <c r="S1847" s="106"/>
      <c r="T1847" s="106"/>
      <c r="U1847" s="106"/>
      <c r="V1847" s="106"/>
      <c r="W1847" s="106"/>
      <c r="X1847" s="106"/>
      <c r="Y1847" s="106"/>
    </row>
    <row r="1848" spans="8:25">
      <c r="H1848" s="106"/>
      <c r="I1848" s="106"/>
      <c r="J1848" s="106"/>
      <c r="K1848" s="106"/>
      <c r="L1848" s="106"/>
      <c r="M1848" s="106"/>
      <c r="N1848" s="106"/>
      <c r="O1848" s="106"/>
      <c r="P1848" s="106"/>
      <c r="Q1848" s="106"/>
      <c r="R1848" s="106"/>
      <c r="S1848" s="106"/>
      <c r="T1848" s="106"/>
      <c r="U1848" s="106"/>
      <c r="V1848" s="106"/>
      <c r="W1848" s="106"/>
      <c r="X1848" s="106"/>
      <c r="Y1848" s="106"/>
    </row>
    <row r="1849" spans="8:25">
      <c r="H1849" s="106"/>
      <c r="I1849" s="106"/>
      <c r="J1849" s="106"/>
      <c r="K1849" s="106"/>
      <c r="L1849" s="106"/>
      <c r="M1849" s="106"/>
      <c r="N1849" s="106"/>
      <c r="O1849" s="106"/>
      <c r="P1849" s="106"/>
      <c r="Q1849" s="106"/>
      <c r="R1849" s="106"/>
      <c r="S1849" s="106"/>
      <c r="T1849" s="106"/>
      <c r="U1849" s="106"/>
      <c r="V1849" s="106"/>
      <c r="W1849" s="106"/>
      <c r="X1849" s="106"/>
      <c r="Y1849" s="106"/>
    </row>
    <row r="1850" spans="8:25">
      <c r="H1850" s="106"/>
      <c r="I1850" s="106"/>
      <c r="J1850" s="106"/>
      <c r="K1850" s="106"/>
      <c r="L1850" s="106"/>
      <c r="M1850" s="106"/>
      <c r="N1850" s="106"/>
      <c r="O1850" s="106"/>
      <c r="P1850" s="106"/>
      <c r="Q1850" s="106"/>
      <c r="R1850" s="106"/>
      <c r="S1850" s="106"/>
      <c r="T1850" s="106"/>
      <c r="U1850" s="106"/>
      <c r="V1850" s="106"/>
      <c r="W1850" s="106"/>
      <c r="X1850" s="106"/>
      <c r="Y1850" s="106"/>
    </row>
    <row r="1851" spans="8:25">
      <c r="H1851" s="106"/>
      <c r="I1851" s="106"/>
      <c r="J1851" s="106"/>
      <c r="K1851" s="106"/>
      <c r="L1851" s="106"/>
      <c r="M1851" s="106"/>
      <c r="N1851" s="106"/>
      <c r="O1851" s="106"/>
      <c r="P1851" s="106"/>
      <c r="Q1851" s="106"/>
      <c r="R1851" s="106"/>
      <c r="S1851" s="106"/>
      <c r="T1851" s="106"/>
      <c r="U1851" s="106"/>
      <c r="V1851" s="106"/>
      <c r="W1851" s="106"/>
      <c r="X1851" s="106"/>
      <c r="Y1851" s="106"/>
    </row>
    <row r="1852" spans="8:25">
      <c r="H1852" s="106"/>
      <c r="I1852" s="106"/>
      <c r="J1852" s="106"/>
      <c r="K1852" s="106"/>
      <c r="L1852" s="106"/>
      <c r="M1852" s="106"/>
      <c r="N1852" s="106"/>
      <c r="O1852" s="106"/>
      <c r="P1852" s="106"/>
      <c r="Q1852" s="106"/>
      <c r="R1852" s="106"/>
      <c r="S1852" s="106"/>
      <c r="T1852" s="106"/>
      <c r="U1852" s="106"/>
      <c r="V1852" s="106"/>
      <c r="W1852" s="106"/>
      <c r="X1852" s="106"/>
      <c r="Y1852" s="106"/>
    </row>
    <row r="1853" spans="8:25">
      <c r="H1853" s="106"/>
      <c r="I1853" s="106"/>
      <c r="J1853" s="106"/>
      <c r="K1853" s="106"/>
      <c r="L1853" s="106"/>
      <c r="M1853" s="106"/>
      <c r="N1853" s="106"/>
      <c r="O1853" s="106"/>
      <c r="P1853" s="106"/>
      <c r="Q1853" s="106"/>
      <c r="R1853" s="106"/>
      <c r="S1853" s="106"/>
      <c r="T1853" s="106"/>
      <c r="U1853" s="106"/>
      <c r="V1853" s="106"/>
      <c r="W1853" s="106"/>
      <c r="X1853" s="106"/>
      <c r="Y1853" s="106"/>
    </row>
    <row r="1854" spans="8:25">
      <c r="H1854" s="106"/>
      <c r="I1854" s="106"/>
      <c r="J1854" s="106"/>
      <c r="K1854" s="106"/>
      <c r="L1854" s="106"/>
      <c r="M1854" s="106"/>
      <c r="N1854" s="106"/>
      <c r="O1854" s="106"/>
      <c r="P1854" s="106"/>
      <c r="Q1854" s="106"/>
      <c r="R1854" s="106"/>
      <c r="S1854" s="106"/>
      <c r="T1854" s="106"/>
      <c r="U1854" s="106"/>
      <c r="V1854" s="106"/>
      <c r="W1854" s="106"/>
      <c r="X1854" s="106"/>
      <c r="Y1854" s="106"/>
    </row>
    <row r="1855" spans="8:25">
      <c r="H1855" s="106"/>
      <c r="I1855" s="106"/>
      <c r="J1855" s="106"/>
      <c r="K1855" s="106"/>
      <c r="L1855" s="106"/>
      <c r="M1855" s="106"/>
      <c r="N1855" s="106"/>
      <c r="O1855" s="106"/>
      <c r="P1855" s="106"/>
      <c r="Q1855" s="106"/>
      <c r="R1855" s="106"/>
      <c r="S1855" s="106"/>
      <c r="T1855" s="106"/>
      <c r="U1855" s="106"/>
      <c r="V1855" s="106"/>
      <c r="W1855" s="106"/>
      <c r="X1855" s="106"/>
      <c r="Y1855" s="106"/>
    </row>
    <row r="1856" spans="8:25">
      <c r="H1856" s="106"/>
      <c r="I1856" s="106"/>
      <c r="J1856" s="106"/>
      <c r="K1856" s="106"/>
      <c r="L1856" s="106"/>
      <c r="M1856" s="106"/>
      <c r="N1856" s="106"/>
      <c r="O1856" s="106"/>
      <c r="P1856" s="106"/>
      <c r="Q1856" s="106"/>
      <c r="R1856" s="106"/>
      <c r="S1856" s="106"/>
      <c r="T1856" s="106"/>
      <c r="U1856" s="106"/>
      <c r="V1856" s="106"/>
      <c r="W1856" s="106"/>
      <c r="X1856" s="106"/>
      <c r="Y1856" s="106"/>
    </row>
    <row r="1857" spans="8:25">
      <c r="H1857" s="106"/>
      <c r="I1857" s="106"/>
      <c r="J1857" s="106"/>
      <c r="K1857" s="106"/>
      <c r="L1857" s="106"/>
      <c r="M1857" s="106"/>
      <c r="N1857" s="106"/>
      <c r="O1857" s="106"/>
      <c r="P1857" s="106"/>
      <c r="Q1857" s="106"/>
      <c r="R1857" s="106"/>
      <c r="S1857" s="106"/>
      <c r="T1857" s="106"/>
      <c r="U1857" s="106"/>
      <c r="V1857" s="106"/>
      <c r="W1857" s="106"/>
      <c r="X1857" s="106"/>
      <c r="Y1857" s="106"/>
    </row>
    <row r="1858" spans="8:25">
      <c r="H1858" s="106"/>
      <c r="I1858" s="106"/>
      <c r="J1858" s="106"/>
      <c r="K1858" s="106"/>
      <c r="L1858" s="106"/>
      <c r="M1858" s="106"/>
      <c r="N1858" s="106"/>
      <c r="O1858" s="106"/>
      <c r="P1858" s="106"/>
      <c r="Q1858" s="106"/>
      <c r="R1858" s="106"/>
      <c r="S1858" s="106"/>
      <c r="T1858" s="106"/>
      <c r="U1858" s="106"/>
      <c r="V1858" s="106"/>
      <c r="W1858" s="106"/>
      <c r="X1858" s="106"/>
      <c r="Y1858" s="106"/>
    </row>
    <row r="1859" spans="8:25">
      <c r="H1859" s="106"/>
      <c r="I1859" s="106"/>
      <c r="J1859" s="106"/>
      <c r="K1859" s="106"/>
      <c r="L1859" s="106"/>
      <c r="M1859" s="106"/>
      <c r="N1859" s="106"/>
      <c r="O1859" s="106"/>
      <c r="P1859" s="106"/>
      <c r="Q1859" s="106"/>
      <c r="R1859" s="106"/>
      <c r="S1859" s="106"/>
      <c r="T1859" s="106"/>
      <c r="U1859" s="106"/>
      <c r="V1859" s="106"/>
      <c r="W1859" s="106"/>
      <c r="X1859" s="106"/>
      <c r="Y1859" s="106"/>
    </row>
    <row r="1860" spans="8:25">
      <c r="H1860" s="106"/>
      <c r="I1860" s="106"/>
      <c r="J1860" s="106"/>
      <c r="K1860" s="106"/>
      <c r="L1860" s="106"/>
      <c r="M1860" s="106"/>
      <c r="N1860" s="106"/>
      <c r="O1860" s="106"/>
      <c r="P1860" s="106"/>
      <c r="Q1860" s="106"/>
      <c r="R1860" s="106"/>
      <c r="S1860" s="106"/>
      <c r="T1860" s="106"/>
      <c r="U1860" s="106"/>
      <c r="V1860" s="106"/>
      <c r="W1860" s="106"/>
      <c r="X1860" s="106"/>
      <c r="Y1860" s="106"/>
    </row>
    <row r="1861" spans="8:25">
      <c r="H1861" s="106"/>
      <c r="I1861" s="106"/>
      <c r="J1861" s="106"/>
      <c r="K1861" s="106"/>
      <c r="L1861" s="106"/>
      <c r="M1861" s="106"/>
      <c r="N1861" s="106"/>
      <c r="O1861" s="106"/>
      <c r="P1861" s="106"/>
      <c r="Q1861" s="106"/>
      <c r="R1861" s="106"/>
      <c r="S1861" s="106"/>
      <c r="T1861" s="106"/>
      <c r="U1861" s="106"/>
      <c r="V1861" s="106"/>
      <c r="W1861" s="106"/>
      <c r="X1861" s="106"/>
      <c r="Y1861" s="106"/>
    </row>
    <row r="1862" spans="8:25">
      <c r="H1862" s="106"/>
      <c r="I1862" s="106"/>
      <c r="J1862" s="106"/>
      <c r="K1862" s="106"/>
      <c r="L1862" s="106"/>
      <c r="M1862" s="106"/>
      <c r="N1862" s="106"/>
      <c r="O1862" s="106"/>
      <c r="P1862" s="106"/>
      <c r="Q1862" s="106"/>
      <c r="R1862" s="106"/>
      <c r="S1862" s="106"/>
      <c r="T1862" s="106"/>
      <c r="U1862" s="106"/>
      <c r="V1862" s="106"/>
      <c r="W1862" s="106"/>
      <c r="X1862" s="106"/>
      <c r="Y1862" s="106"/>
    </row>
    <row r="1863" spans="8:25">
      <c r="H1863" s="106"/>
      <c r="I1863" s="106"/>
      <c r="J1863" s="106"/>
      <c r="K1863" s="106"/>
      <c r="L1863" s="106"/>
      <c r="M1863" s="106"/>
      <c r="N1863" s="106"/>
      <c r="O1863" s="106"/>
      <c r="P1863" s="106"/>
      <c r="Q1863" s="106"/>
      <c r="R1863" s="106"/>
      <c r="S1863" s="106"/>
      <c r="T1863" s="106"/>
      <c r="U1863" s="106"/>
      <c r="V1863" s="106"/>
      <c r="W1863" s="106"/>
      <c r="X1863" s="106"/>
      <c r="Y1863" s="106"/>
    </row>
    <row r="1864" spans="8:25">
      <c r="H1864" s="106"/>
      <c r="I1864" s="106"/>
      <c r="J1864" s="106"/>
      <c r="K1864" s="106"/>
      <c r="L1864" s="106"/>
      <c r="M1864" s="106"/>
      <c r="N1864" s="106"/>
      <c r="O1864" s="106"/>
      <c r="P1864" s="106"/>
      <c r="Q1864" s="106"/>
      <c r="R1864" s="106"/>
      <c r="S1864" s="106"/>
      <c r="T1864" s="106"/>
      <c r="U1864" s="106"/>
      <c r="V1864" s="106"/>
      <c r="W1864" s="106"/>
      <c r="X1864" s="106"/>
      <c r="Y1864" s="106"/>
    </row>
    <row r="1865" spans="8:25">
      <c r="H1865" s="106"/>
      <c r="I1865" s="106"/>
      <c r="J1865" s="106"/>
      <c r="K1865" s="106"/>
      <c r="L1865" s="106"/>
      <c r="M1865" s="106"/>
      <c r="N1865" s="106"/>
      <c r="O1865" s="106"/>
      <c r="P1865" s="106"/>
      <c r="Q1865" s="106"/>
      <c r="R1865" s="106"/>
      <c r="S1865" s="106"/>
      <c r="T1865" s="106"/>
      <c r="U1865" s="106"/>
      <c r="V1865" s="106"/>
      <c r="W1865" s="106"/>
      <c r="X1865" s="106"/>
      <c r="Y1865" s="106"/>
    </row>
    <row r="1866" spans="8:25">
      <c r="H1866" s="106"/>
      <c r="I1866" s="106"/>
      <c r="J1866" s="106"/>
      <c r="K1866" s="106"/>
      <c r="L1866" s="106"/>
      <c r="M1866" s="106"/>
      <c r="N1866" s="106"/>
      <c r="O1866" s="106"/>
      <c r="P1866" s="106"/>
      <c r="Q1866" s="106"/>
      <c r="R1866" s="106"/>
      <c r="S1866" s="106"/>
      <c r="T1866" s="106"/>
      <c r="U1866" s="106"/>
      <c r="V1866" s="106"/>
      <c r="W1866" s="106"/>
      <c r="X1866" s="106"/>
      <c r="Y1866" s="106"/>
    </row>
    <row r="1867" spans="8:25">
      <c r="H1867" s="106"/>
      <c r="I1867" s="106"/>
      <c r="J1867" s="106"/>
      <c r="K1867" s="106"/>
      <c r="L1867" s="106"/>
      <c r="M1867" s="106"/>
      <c r="N1867" s="106"/>
      <c r="O1867" s="106"/>
      <c r="P1867" s="106"/>
      <c r="Q1867" s="106"/>
      <c r="R1867" s="106"/>
      <c r="S1867" s="106"/>
      <c r="T1867" s="106"/>
      <c r="U1867" s="106"/>
      <c r="V1867" s="106"/>
      <c r="W1867" s="106"/>
      <c r="X1867" s="106"/>
      <c r="Y1867" s="106"/>
    </row>
    <row r="1868" spans="8:25">
      <c r="H1868" s="106"/>
      <c r="I1868" s="106"/>
      <c r="J1868" s="106"/>
      <c r="K1868" s="106"/>
      <c r="L1868" s="106"/>
      <c r="M1868" s="106"/>
      <c r="N1868" s="106"/>
      <c r="O1868" s="106"/>
      <c r="P1868" s="106"/>
      <c r="Q1868" s="106"/>
      <c r="R1868" s="106"/>
      <c r="S1868" s="106"/>
      <c r="T1868" s="106"/>
      <c r="U1868" s="106"/>
      <c r="V1868" s="106"/>
      <c r="W1868" s="106"/>
      <c r="X1868" s="106"/>
      <c r="Y1868" s="106"/>
    </row>
    <row r="1869" spans="8:25">
      <c r="H1869" s="106"/>
      <c r="I1869" s="106"/>
      <c r="J1869" s="106"/>
      <c r="K1869" s="106"/>
      <c r="L1869" s="106"/>
      <c r="M1869" s="106"/>
      <c r="N1869" s="106"/>
      <c r="O1869" s="106"/>
      <c r="P1869" s="106"/>
      <c r="Q1869" s="106"/>
      <c r="R1869" s="106"/>
      <c r="S1869" s="106"/>
      <c r="T1869" s="106"/>
      <c r="U1869" s="106"/>
      <c r="V1869" s="106"/>
      <c r="W1869" s="106"/>
      <c r="X1869" s="106"/>
      <c r="Y1869" s="106"/>
    </row>
    <row r="1870" spans="8:25">
      <c r="H1870" s="106"/>
      <c r="I1870" s="106"/>
      <c r="J1870" s="106"/>
      <c r="K1870" s="106"/>
      <c r="L1870" s="106"/>
      <c r="M1870" s="106"/>
      <c r="N1870" s="106"/>
      <c r="O1870" s="106"/>
      <c r="P1870" s="106"/>
      <c r="Q1870" s="106"/>
      <c r="R1870" s="106"/>
      <c r="S1870" s="106"/>
      <c r="T1870" s="106"/>
      <c r="U1870" s="106"/>
      <c r="V1870" s="106"/>
      <c r="W1870" s="106"/>
      <c r="X1870" s="106"/>
      <c r="Y1870" s="106"/>
    </row>
    <row r="1871" spans="8:25">
      <c r="H1871" s="106"/>
      <c r="I1871" s="106"/>
      <c r="J1871" s="106"/>
      <c r="K1871" s="106"/>
      <c r="L1871" s="106"/>
      <c r="M1871" s="106"/>
      <c r="N1871" s="106"/>
      <c r="O1871" s="106"/>
      <c r="P1871" s="106"/>
      <c r="Q1871" s="106"/>
      <c r="R1871" s="106"/>
      <c r="S1871" s="106"/>
      <c r="T1871" s="106"/>
      <c r="U1871" s="106"/>
      <c r="V1871" s="106"/>
      <c r="W1871" s="106"/>
      <c r="X1871" s="106"/>
      <c r="Y1871" s="106"/>
    </row>
    <row r="1872" spans="8:25">
      <c r="H1872" s="106"/>
      <c r="I1872" s="106"/>
      <c r="J1872" s="106"/>
      <c r="K1872" s="106"/>
      <c r="L1872" s="106"/>
      <c r="M1872" s="106"/>
      <c r="N1872" s="106"/>
      <c r="O1872" s="106"/>
      <c r="P1872" s="106"/>
      <c r="Q1872" s="106"/>
      <c r="R1872" s="106"/>
      <c r="S1872" s="106"/>
      <c r="T1872" s="106"/>
      <c r="U1872" s="106"/>
      <c r="V1872" s="106"/>
      <c r="W1872" s="106"/>
      <c r="X1872" s="106"/>
      <c r="Y1872" s="106"/>
    </row>
    <row r="1873" spans="8:25">
      <c r="H1873" s="106"/>
      <c r="I1873" s="106"/>
      <c r="J1873" s="106"/>
      <c r="K1873" s="106"/>
      <c r="L1873" s="106"/>
      <c r="M1873" s="106"/>
      <c r="N1873" s="106"/>
      <c r="O1873" s="106"/>
      <c r="P1873" s="106"/>
      <c r="Q1873" s="106"/>
      <c r="R1873" s="106"/>
      <c r="S1873" s="106"/>
      <c r="T1873" s="106"/>
      <c r="U1873" s="106"/>
      <c r="V1873" s="106"/>
      <c r="W1873" s="106"/>
      <c r="X1873" s="106"/>
      <c r="Y1873" s="106"/>
    </row>
    <row r="1874" spans="8:25">
      <c r="H1874" s="106"/>
      <c r="I1874" s="106"/>
      <c r="J1874" s="106"/>
      <c r="K1874" s="106"/>
      <c r="L1874" s="106"/>
      <c r="M1874" s="106"/>
      <c r="N1874" s="106"/>
      <c r="O1874" s="106"/>
      <c r="P1874" s="106"/>
      <c r="Q1874" s="106"/>
      <c r="R1874" s="106"/>
      <c r="S1874" s="106"/>
      <c r="T1874" s="106"/>
      <c r="U1874" s="106"/>
      <c r="V1874" s="106"/>
      <c r="W1874" s="106"/>
      <c r="X1874" s="106"/>
      <c r="Y1874" s="106"/>
    </row>
    <row r="1875" spans="8:25">
      <c r="H1875" s="106"/>
      <c r="I1875" s="106"/>
      <c r="J1875" s="106"/>
      <c r="K1875" s="106"/>
      <c r="L1875" s="106"/>
      <c r="M1875" s="106"/>
      <c r="N1875" s="106"/>
      <c r="O1875" s="106"/>
      <c r="P1875" s="106"/>
      <c r="Q1875" s="106"/>
      <c r="R1875" s="106"/>
      <c r="S1875" s="106"/>
      <c r="T1875" s="106"/>
      <c r="U1875" s="106"/>
      <c r="V1875" s="106"/>
      <c r="W1875" s="106"/>
      <c r="X1875" s="106"/>
      <c r="Y1875" s="106"/>
    </row>
    <row r="1876" spans="8:25">
      <c r="H1876" s="106"/>
      <c r="I1876" s="106"/>
      <c r="J1876" s="106"/>
      <c r="K1876" s="106"/>
      <c r="L1876" s="106"/>
      <c r="M1876" s="106"/>
      <c r="N1876" s="106"/>
      <c r="O1876" s="106"/>
      <c r="P1876" s="106"/>
      <c r="Q1876" s="106"/>
      <c r="R1876" s="106"/>
      <c r="S1876" s="106"/>
      <c r="T1876" s="106"/>
      <c r="U1876" s="106"/>
      <c r="V1876" s="106"/>
      <c r="W1876" s="106"/>
      <c r="X1876" s="106"/>
      <c r="Y1876" s="106"/>
    </row>
    <row r="1877" spans="8:25">
      <c r="H1877" s="106"/>
      <c r="I1877" s="106"/>
      <c r="J1877" s="106"/>
      <c r="K1877" s="106"/>
      <c r="L1877" s="106"/>
      <c r="M1877" s="106"/>
      <c r="N1877" s="106"/>
      <c r="O1877" s="106"/>
      <c r="P1877" s="106"/>
      <c r="Q1877" s="106"/>
      <c r="R1877" s="106"/>
      <c r="S1877" s="106"/>
      <c r="T1877" s="106"/>
      <c r="U1877" s="106"/>
      <c r="V1877" s="106"/>
      <c r="W1877" s="106"/>
      <c r="X1877" s="106"/>
      <c r="Y1877" s="106"/>
    </row>
    <row r="1878" spans="8:25">
      <c r="H1878" s="106"/>
      <c r="I1878" s="106"/>
      <c r="J1878" s="106"/>
      <c r="K1878" s="106"/>
      <c r="L1878" s="106"/>
      <c r="M1878" s="106"/>
      <c r="N1878" s="106"/>
      <c r="O1878" s="106"/>
      <c r="P1878" s="106"/>
      <c r="Q1878" s="106"/>
      <c r="R1878" s="106"/>
      <c r="S1878" s="106"/>
      <c r="T1878" s="106"/>
      <c r="U1878" s="106"/>
      <c r="V1878" s="106"/>
      <c r="W1878" s="106"/>
      <c r="X1878" s="106"/>
      <c r="Y1878" s="106"/>
    </row>
    <row r="1879" spans="8:25">
      <c r="H1879" s="106"/>
      <c r="I1879" s="106"/>
      <c r="J1879" s="106"/>
      <c r="K1879" s="106"/>
      <c r="L1879" s="106"/>
      <c r="M1879" s="106"/>
      <c r="N1879" s="106"/>
      <c r="O1879" s="106"/>
      <c r="P1879" s="106"/>
      <c r="Q1879" s="106"/>
      <c r="R1879" s="106"/>
      <c r="S1879" s="106"/>
      <c r="T1879" s="106"/>
      <c r="U1879" s="106"/>
      <c r="V1879" s="106"/>
      <c r="W1879" s="106"/>
      <c r="X1879" s="106"/>
      <c r="Y1879" s="106"/>
    </row>
    <row r="1880" spans="8:25">
      <c r="H1880" s="106"/>
      <c r="I1880" s="106"/>
      <c r="J1880" s="106"/>
      <c r="K1880" s="106"/>
      <c r="L1880" s="106"/>
      <c r="M1880" s="106"/>
      <c r="N1880" s="106"/>
      <c r="O1880" s="106"/>
      <c r="P1880" s="106"/>
      <c r="Q1880" s="106"/>
      <c r="R1880" s="106"/>
      <c r="S1880" s="106"/>
      <c r="T1880" s="106"/>
      <c r="U1880" s="106"/>
      <c r="V1880" s="106"/>
      <c r="W1880" s="106"/>
      <c r="X1880" s="106"/>
      <c r="Y1880" s="106"/>
    </row>
    <row r="1881" spans="8:25">
      <c r="H1881" s="106"/>
      <c r="I1881" s="106"/>
      <c r="J1881" s="106"/>
      <c r="K1881" s="106"/>
      <c r="L1881" s="106"/>
      <c r="M1881" s="106"/>
      <c r="N1881" s="106"/>
      <c r="O1881" s="106"/>
      <c r="P1881" s="106"/>
      <c r="Q1881" s="106"/>
      <c r="R1881" s="106"/>
      <c r="S1881" s="106"/>
      <c r="T1881" s="106"/>
      <c r="U1881" s="106"/>
      <c r="V1881" s="106"/>
      <c r="W1881" s="106"/>
      <c r="X1881" s="106"/>
      <c r="Y1881" s="106"/>
    </row>
    <row r="1882" spans="8:25">
      <c r="H1882" s="106"/>
      <c r="I1882" s="106"/>
      <c r="J1882" s="106"/>
      <c r="K1882" s="106"/>
      <c r="L1882" s="106"/>
      <c r="M1882" s="106"/>
      <c r="N1882" s="106"/>
      <c r="O1882" s="106"/>
      <c r="P1882" s="106"/>
      <c r="Q1882" s="106"/>
      <c r="R1882" s="106"/>
      <c r="S1882" s="106"/>
      <c r="T1882" s="106"/>
      <c r="U1882" s="106"/>
      <c r="V1882" s="106"/>
      <c r="W1882" s="106"/>
      <c r="X1882" s="106"/>
      <c r="Y1882" s="106"/>
    </row>
    <row r="1883" spans="8:25">
      <c r="H1883" s="106"/>
      <c r="I1883" s="106"/>
      <c r="J1883" s="106"/>
      <c r="K1883" s="106"/>
      <c r="L1883" s="106"/>
      <c r="M1883" s="106"/>
      <c r="N1883" s="106"/>
      <c r="O1883" s="106"/>
      <c r="P1883" s="106"/>
      <c r="Q1883" s="106"/>
      <c r="R1883" s="106"/>
      <c r="S1883" s="106"/>
      <c r="T1883" s="106"/>
      <c r="U1883" s="106"/>
      <c r="V1883" s="106"/>
      <c r="W1883" s="106"/>
      <c r="X1883" s="106"/>
      <c r="Y1883" s="106"/>
    </row>
    <row r="1884" spans="8:25">
      <c r="H1884" s="106"/>
      <c r="I1884" s="106"/>
      <c r="J1884" s="106"/>
      <c r="K1884" s="106"/>
      <c r="L1884" s="106"/>
      <c r="M1884" s="106"/>
      <c r="N1884" s="106"/>
      <c r="O1884" s="106"/>
      <c r="P1884" s="106"/>
      <c r="Q1884" s="106"/>
      <c r="R1884" s="106"/>
      <c r="S1884" s="106"/>
      <c r="T1884" s="106"/>
      <c r="U1884" s="106"/>
      <c r="V1884" s="106"/>
      <c r="W1884" s="106"/>
      <c r="X1884" s="106"/>
      <c r="Y1884" s="106"/>
    </row>
    <row r="1885" spans="8:25">
      <c r="H1885" s="106"/>
      <c r="I1885" s="106"/>
      <c r="J1885" s="106"/>
      <c r="K1885" s="106"/>
      <c r="L1885" s="106"/>
      <c r="M1885" s="106"/>
      <c r="N1885" s="106"/>
      <c r="O1885" s="106"/>
      <c r="P1885" s="106"/>
      <c r="Q1885" s="106"/>
      <c r="R1885" s="106"/>
      <c r="S1885" s="106"/>
      <c r="T1885" s="106"/>
      <c r="U1885" s="106"/>
      <c r="V1885" s="106"/>
      <c r="W1885" s="106"/>
      <c r="X1885" s="106"/>
      <c r="Y1885" s="106"/>
    </row>
    <row r="1886" spans="8:25">
      <c r="H1886" s="106"/>
      <c r="I1886" s="106"/>
      <c r="J1886" s="106"/>
      <c r="K1886" s="106"/>
      <c r="L1886" s="106"/>
      <c r="M1886" s="106"/>
      <c r="N1886" s="106"/>
      <c r="O1886" s="106"/>
      <c r="P1886" s="106"/>
      <c r="Q1886" s="106"/>
      <c r="R1886" s="106"/>
      <c r="S1886" s="106"/>
      <c r="T1886" s="106"/>
      <c r="U1886" s="106"/>
      <c r="V1886" s="106"/>
      <c r="W1886" s="106"/>
      <c r="X1886" s="106"/>
      <c r="Y1886" s="106"/>
    </row>
    <row r="1887" spans="8:25">
      <c r="H1887" s="106"/>
      <c r="I1887" s="106"/>
      <c r="J1887" s="106"/>
      <c r="K1887" s="106"/>
      <c r="L1887" s="106"/>
      <c r="M1887" s="106"/>
      <c r="N1887" s="106"/>
      <c r="O1887" s="106"/>
      <c r="P1887" s="106"/>
      <c r="Q1887" s="106"/>
      <c r="R1887" s="106"/>
      <c r="S1887" s="106"/>
      <c r="T1887" s="106"/>
      <c r="U1887" s="106"/>
      <c r="V1887" s="106"/>
      <c r="W1887" s="106"/>
      <c r="X1887" s="106"/>
      <c r="Y1887" s="106"/>
    </row>
    <row r="1888" spans="8:25">
      <c r="H1888" s="106"/>
      <c r="I1888" s="106"/>
      <c r="J1888" s="106"/>
      <c r="K1888" s="106"/>
      <c r="L1888" s="106"/>
      <c r="M1888" s="106"/>
      <c r="N1888" s="106"/>
      <c r="O1888" s="106"/>
      <c r="P1888" s="106"/>
      <c r="Q1888" s="106"/>
      <c r="R1888" s="106"/>
      <c r="S1888" s="106"/>
      <c r="T1888" s="106"/>
      <c r="U1888" s="106"/>
      <c r="V1888" s="106"/>
      <c r="W1888" s="106"/>
      <c r="X1888" s="106"/>
      <c r="Y1888" s="106"/>
    </row>
    <row r="1889" spans="8:25">
      <c r="H1889" s="106"/>
      <c r="I1889" s="106"/>
      <c r="J1889" s="106"/>
      <c r="K1889" s="106"/>
      <c r="L1889" s="106"/>
      <c r="M1889" s="106"/>
      <c r="N1889" s="106"/>
      <c r="O1889" s="106"/>
      <c r="P1889" s="106"/>
      <c r="Q1889" s="106"/>
      <c r="R1889" s="106"/>
      <c r="S1889" s="106"/>
      <c r="T1889" s="106"/>
      <c r="U1889" s="106"/>
      <c r="V1889" s="106"/>
      <c r="W1889" s="106"/>
      <c r="X1889" s="106"/>
      <c r="Y1889" s="106"/>
    </row>
    <row r="1890" spans="8:25">
      <c r="H1890" s="106"/>
      <c r="I1890" s="106"/>
      <c r="J1890" s="106"/>
      <c r="K1890" s="106"/>
      <c r="L1890" s="106"/>
      <c r="M1890" s="106"/>
      <c r="N1890" s="106"/>
      <c r="O1890" s="106"/>
      <c r="P1890" s="106"/>
      <c r="Q1890" s="106"/>
      <c r="R1890" s="106"/>
      <c r="S1890" s="106"/>
      <c r="T1890" s="106"/>
      <c r="U1890" s="106"/>
      <c r="V1890" s="106"/>
      <c r="W1890" s="106"/>
      <c r="X1890" s="106"/>
      <c r="Y1890" s="106"/>
    </row>
    <row r="1891" spans="8:25">
      <c r="H1891" s="106"/>
      <c r="I1891" s="106"/>
      <c r="J1891" s="106"/>
      <c r="K1891" s="106"/>
      <c r="L1891" s="106"/>
      <c r="M1891" s="106"/>
      <c r="N1891" s="106"/>
      <c r="O1891" s="106"/>
      <c r="P1891" s="106"/>
      <c r="Q1891" s="106"/>
      <c r="R1891" s="106"/>
      <c r="S1891" s="106"/>
      <c r="T1891" s="106"/>
      <c r="U1891" s="106"/>
      <c r="V1891" s="106"/>
      <c r="W1891" s="106"/>
      <c r="X1891" s="106"/>
      <c r="Y1891" s="106"/>
    </row>
    <row r="1892" spans="8:25">
      <c r="H1892" s="106"/>
      <c r="I1892" s="106"/>
      <c r="J1892" s="106"/>
      <c r="K1892" s="106"/>
      <c r="L1892" s="106"/>
      <c r="M1892" s="106"/>
      <c r="N1892" s="106"/>
      <c r="O1892" s="106"/>
      <c r="P1892" s="106"/>
      <c r="Q1892" s="106"/>
      <c r="R1892" s="106"/>
      <c r="S1892" s="106"/>
      <c r="T1892" s="106"/>
      <c r="U1892" s="106"/>
      <c r="V1892" s="106"/>
      <c r="W1892" s="106"/>
      <c r="X1892" s="106"/>
      <c r="Y1892" s="106"/>
    </row>
    <row r="1893" spans="8:25">
      <c r="H1893" s="106"/>
      <c r="I1893" s="106"/>
      <c r="J1893" s="106"/>
      <c r="K1893" s="106"/>
      <c r="L1893" s="106"/>
      <c r="M1893" s="106"/>
      <c r="N1893" s="106"/>
      <c r="O1893" s="106"/>
      <c r="P1893" s="106"/>
      <c r="Q1893" s="106"/>
      <c r="R1893" s="106"/>
      <c r="S1893" s="106"/>
      <c r="T1893" s="106"/>
      <c r="U1893" s="106"/>
      <c r="V1893" s="106"/>
      <c r="W1893" s="106"/>
      <c r="X1893" s="106"/>
      <c r="Y1893" s="106"/>
    </row>
    <row r="1894" spans="8:25">
      <c r="H1894" s="106"/>
      <c r="I1894" s="106"/>
      <c r="J1894" s="106"/>
      <c r="K1894" s="106"/>
      <c r="L1894" s="106"/>
      <c r="M1894" s="106"/>
      <c r="N1894" s="106"/>
      <c r="O1894" s="106"/>
      <c r="P1894" s="106"/>
      <c r="Q1894" s="106"/>
      <c r="R1894" s="106"/>
      <c r="S1894" s="106"/>
      <c r="T1894" s="106"/>
      <c r="U1894" s="106"/>
      <c r="V1894" s="106"/>
      <c r="W1894" s="106"/>
      <c r="X1894" s="106"/>
      <c r="Y1894" s="106"/>
    </row>
    <row r="1895" spans="8:25">
      <c r="H1895" s="106"/>
      <c r="I1895" s="106"/>
      <c r="J1895" s="106"/>
      <c r="K1895" s="106"/>
      <c r="L1895" s="106"/>
      <c r="M1895" s="106"/>
      <c r="N1895" s="106"/>
      <c r="O1895" s="106"/>
      <c r="P1895" s="106"/>
      <c r="Q1895" s="106"/>
      <c r="R1895" s="106"/>
      <c r="S1895" s="106"/>
      <c r="T1895" s="106"/>
      <c r="U1895" s="106"/>
      <c r="V1895" s="106"/>
      <c r="W1895" s="106"/>
      <c r="X1895" s="106"/>
      <c r="Y1895" s="106"/>
    </row>
    <row r="1896" spans="8:25">
      <c r="H1896" s="106"/>
      <c r="I1896" s="106"/>
      <c r="J1896" s="106"/>
      <c r="K1896" s="106"/>
      <c r="L1896" s="106"/>
      <c r="M1896" s="106"/>
      <c r="N1896" s="106"/>
      <c r="O1896" s="106"/>
      <c r="P1896" s="106"/>
      <c r="Q1896" s="106"/>
      <c r="R1896" s="106"/>
      <c r="S1896" s="106"/>
      <c r="T1896" s="106"/>
      <c r="U1896" s="106"/>
      <c r="V1896" s="106"/>
      <c r="W1896" s="106"/>
      <c r="X1896" s="106"/>
      <c r="Y1896" s="106"/>
    </row>
    <row r="1897" spans="8:25">
      <c r="H1897" s="106"/>
      <c r="I1897" s="106"/>
      <c r="J1897" s="106"/>
      <c r="K1897" s="106"/>
      <c r="L1897" s="106"/>
      <c r="M1897" s="106"/>
      <c r="N1897" s="106"/>
      <c r="O1897" s="106"/>
      <c r="P1897" s="106"/>
      <c r="Q1897" s="106"/>
      <c r="R1897" s="106"/>
      <c r="S1897" s="106"/>
      <c r="T1897" s="106"/>
      <c r="U1897" s="106"/>
      <c r="V1897" s="106"/>
      <c r="W1897" s="106"/>
      <c r="X1897" s="106"/>
      <c r="Y1897" s="106"/>
    </row>
    <row r="1898" spans="8:25">
      <c r="H1898" s="106"/>
      <c r="I1898" s="106"/>
      <c r="J1898" s="106"/>
      <c r="K1898" s="106"/>
      <c r="L1898" s="106"/>
      <c r="M1898" s="106"/>
      <c r="N1898" s="106"/>
      <c r="O1898" s="106"/>
      <c r="P1898" s="106"/>
      <c r="Q1898" s="106"/>
      <c r="R1898" s="106"/>
      <c r="S1898" s="106"/>
      <c r="T1898" s="106"/>
      <c r="U1898" s="106"/>
      <c r="V1898" s="106"/>
      <c r="W1898" s="106"/>
      <c r="X1898" s="106"/>
      <c r="Y1898" s="106"/>
    </row>
    <row r="1899" spans="8:25">
      <c r="H1899" s="106"/>
      <c r="I1899" s="106"/>
      <c r="J1899" s="106"/>
      <c r="K1899" s="106"/>
      <c r="L1899" s="106"/>
      <c r="M1899" s="106"/>
      <c r="N1899" s="106"/>
      <c r="O1899" s="106"/>
      <c r="P1899" s="106"/>
      <c r="Q1899" s="106"/>
      <c r="R1899" s="106"/>
      <c r="S1899" s="106"/>
      <c r="T1899" s="106"/>
      <c r="U1899" s="106"/>
      <c r="V1899" s="106"/>
      <c r="W1899" s="106"/>
      <c r="X1899" s="106"/>
      <c r="Y1899" s="106"/>
    </row>
    <row r="1900" spans="8:25">
      <c r="H1900" s="106"/>
      <c r="I1900" s="106"/>
      <c r="J1900" s="106"/>
      <c r="K1900" s="106"/>
      <c r="L1900" s="106"/>
      <c r="M1900" s="106"/>
      <c r="N1900" s="106"/>
      <c r="O1900" s="106"/>
      <c r="P1900" s="106"/>
      <c r="Q1900" s="106"/>
      <c r="R1900" s="106"/>
      <c r="S1900" s="106"/>
      <c r="T1900" s="106"/>
      <c r="U1900" s="106"/>
      <c r="V1900" s="106"/>
      <c r="W1900" s="106"/>
      <c r="X1900" s="106"/>
      <c r="Y1900" s="106"/>
    </row>
    <row r="1901" spans="8:25">
      <c r="H1901" s="106"/>
      <c r="I1901" s="106"/>
      <c r="J1901" s="106"/>
      <c r="K1901" s="106"/>
      <c r="L1901" s="106"/>
      <c r="M1901" s="106"/>
      <c r="N1901" s="106"/>
      <c r="O1901" s="106"/>
      <c r="P1901" s="106"/>
      <c r="Q1901" s="106"/>
      <c r="R1901" s="106"/>
      <c r="S1901" s="106"/>
      <c r="T1901" s="106"/>
      <c r="U1901" s="106"/>
      <c r="V1901" s="106"/>
      <c r="W1901" s="106"/>
      <c r="X1901" s="106"/>
      <c r="Y1901" s="106"/>
    </row>
    <row r="1902" spans="8:25">
      <c r="H1902" s="106"/>
      <c r="I1902" s="106"/>
      <c r="J1902" s="106"/>
      <c r="K1902" s="106"/>
      <c r="L1902" s="106"/>
      <c r="M1902" s="106"/>
      <c r="N1902" s="106"/>
      <c r="O1902" s="106"/>
      <c r="P1902" s="106"/>
      <c r="Q1902" s="106"/>
      <c r="R1902" s="106"/>
      <c r="S1902" s="106"/>
      <c r="T1902" s="106"/>
      <c r="U1902" s="106"/>
      <c r="V1902" s="106"/>
      <c r="W1902" s="106"/>
      <c r="X1902" s="106"/>
      <c r="Y1902" s="106"/>
    </row>
    <row r="1903" spans="8:25">
      <c r="H1903" s="106"/>
      <c r="I1903" s="106"/>
      <c r="J1903" s="106"/>
      <c r="K1903" s="106"/>
      <c r="L1903" s="106"/>
      <c r="M1903" s="106"/>
      <c r="N1903" s="106"/>
      <c r="O1903" s="106"/>
      <c r="P1903" s="106"/>
      <c r="Q1903" s="106"/>
      <c r="R1903" s="106"/>
      <c r="S1903" s="106"/>
      <c r="T1903" s="106"/>
      <c r="U1903" s="106"/>
      <c r="V1903" s="106"/>
      <c r="W1903" s="106"/>
      <c r="X1903" s="106"/>
      <c r="Y1903" s="106"/>
    </row>
    <row r="1904" spans="8:25">
      <c r="H1904" s="106"/>
      <c r="I1904" s="106"/>
      <c r="J1904" s="106"/>
      <c r="K1904" s="106"/>
      <c r="L1904" s="106"/>
      <c r="M1904" s="106"/>
      <c r="N1904" s="106"/>
      <c r="O1904" s="106"/>
      <c r="P1904" s="106"/>
      <c r="Q1904" s="106"/>
      <c r="R1904" s="106"/>
      <c r="S1904" s="106"/>
      <c r="T1904" s="106"/>
      <c r="U1904" s="106"/>
      <c r="V1904" s="106"/>
      <c r="W1904" s="106"/>
      <c r="X1904" s="106"/>
      <c r="Y1904" s="106"/>
    </row>
    <row r="1905" spans="8:25">
      <c r="H1905" s="106"/>
      <c r="I1905" s="106"/>
      <c r="J1905" s="106"/>
      <c r="K1905" s="106"/>
      <c r="L1905" s="106"/>
      <c r="M1905" s="106"/>
      <c r="N1905" s="106"/>
      <c r="O1905" s="106"/>
      <c r="P1905" s="106"/>
      <c r="Q1905" s="106"/>
      <c r="R1905" s="106"/>
      <c r="S1905" s="106"/>
      <c r="T1905" s="106"/>
      <c r="U1905" s="106"/>
      <c r="V1905" s="106"/>
      <c r="W1905" s="106"/>
      <c r="X1905" s="106"/>
      <c r="Y1905" s="106"/>
    </row>
    <row r="1906" spans="8:25">
      <c r="H1906" s="106"/>
      <c r="I1906" s="106"/>
      <c r="J1906" s="106"/>
      <c r="K1906" s="106"/>
      <c r="L1906" s="106"/>
      <c r="M1906" s="106"/>
      <c r="N1906" s="106"/>
      <c r="O1906" s="106"/>
      <c r="P1906" s="106"/>
      <c r="Q1906" s="106"/>
      <c r="R1906" s="106"/>
      <c r="S1906" s="106"/>
      <c r="T1906" s="106"/>
      <c r="U1906" s="106"/>
      <c r="V1906" s="106"/>
      <c r="W1906" s="106"/>
      <c r="X1906" s="106"/>
      <c r="Y1906" s="106"/>
    </row>
    <row r="1907" spans="8:25">
      <c r="H1907" s="106"/>
      <c r="I1907" s="106"/>
      <c r="J1907" s="106"/>
      <c r="K1907" s="106"/>
      <c r="L1907" s="106"/>
      <c r="M1907" s="106"/>
      <c r="N1907" s="106"/>
      <c r="O1907" s="106"/>
      <c r="P1907" s="106"/>
      <c r="Q1907" s="106"/>
      <c r="R1907" s="106"/>
      <c r="S1907" s="106"/>
      <c r="T1907" s="106"/>
      <c r="U1907" s="106"/>
      <c r="V1907" s="106"/>
      <c r="W1907" s="106"/>
      <c r="X1907" s="106"/>
      <c r="Y1907" s="106"/>
    </row>
    <row r="1908" spans="8:25">
      <c r="H1908" s="106"/>
      <c r="I1908" s="106"/>
      <c r="J1908" s="106"/>
      <c r="K1908" s="106"/>
      <c r="L1908" s="106"/>
      <c r="M1908" s="106"/>
      <c r="N1908" s="106"/>
      <c r="O1908" s="106"/>
      <c r="P1908" s="106"/>
      <c r="Q1908" s="106"/>
      <c r="R1908" s="106"/>
      <c r="S1908" s="106"/>
      <c r="T1908" s="106"/>
      <c r="U1908" s="106"/>
      <c r="V1908" s="106"/>
      <c r="W1908" s="106"/>
      <c r="X1908" s="106"/>
      <c r="Y1908" s="106"/>
    </row>
    <row r="1909" spans="8:25">
      <c r="H1909" s="106"/>
      <c r="I1909" s="106"/>
      <c r="J1909" s="106"/>
      <c r="K1909" s="106"/>
      <c r="L1909" s="106"/>
      <c r="M1909" s="106"/>
      <c r="N1909" s="106"/>
      <c r="O1909" s="106"/>
      <c r="P1909" s="106"/>
      <c r="Q1909" s="106"/>
      <c r="R1909" s="106"/>
      <c r="S1909" s="106"/>
      <c r="T1909" s="106"/>
      <c r="U1909" s="106"/>
      <c r="V1909" s="106"/>
      <c r="W1909" s="106"/>
      <c r="X1909" s="106"/>
      <c r="Y1909" s="106"/>
    </row>
    <row r="1910" spans="8:25">
      <c r="H1910" s="106"/>
      <c r="I1910" s="106"/>
      <c r="J1910" s="106"/>
      <c r="K1910" s="106"/>
      <c r="L1910" s="106"/>
      <c r="M1910" s="106"/>
      <c r="N1910" s="106"/>
      <c r="O1910" s="106"/>
      <c r="P1910" s="106"/>
      <c r="Q1910" s="106"/>
      <c r="R1910" s="106"/>
      <c r="S1910" s="106"/>
      <c r="T1910" s="106"/>
      <c r="U1910" s="106"/>
      <c r="V1910" s="106"/>
      <c r="W1910" s="106"/>
      <c r="X1910" s="106"/>
      <c r="Y1910" s="106"/>
    </row>
    <row r="1911" spans="8:25">
      <c r="H1911" s="106"/>
      <c r="I1911" s="106"/>
      <c r="J1911" s="106"/>
      <c r="K1911" s="106"/>
      <c r="L1911" s="106"/>
      <c r="M1911" s="106"/>
      <c r="N1911" s="106"/>
      <c r="O1911" s="106"/>
      <c r="P1911" s="106"/>
      <c r="Q1911" s="106"/>
      <c r="R1911" s="106"/>
      <c r="S1911" s="106"/>
      <c r="T1911" s="106"/>
      <c r="U1911" s="106"/>
      <c r="V1911" s="106"/>
      <c r="W1911" s="106"/>
      <c r="X1911" s="106"/>
      <c r="Y1911" s="106"/>
    </row>
    <row r="1912" spans="8:25">
      <c r="H1912" s="106"/>
      <c r="I1912" s="106"/>
      <c r="J1912" s="106"/>
      <c r="K1912" s="106"/>
      <c r="L1912" s="106"/>
      <c r="M1912" s="106"/>
      <c r="N1912" s="106"/>
      <c r="O1912" s="106"/>
      <c r="P1912" s="106"/>
      <c r="Q1912" s="106"/>
      <c r="R1912" s="106"/>
      <c r="S1912" s="106"/>
      <c r="T1912" s="106"/>
      <c r="U1912" s="106"/>
      <c r="V1912" s="106"/>
      <c r="W1912" s="106"/>
      <c r="X1912" s="106"/>
      <c r="Y1912" s="106"/>
    </row>
    <row r="1913" spans="8:25">
      <c r="H1913" s="106"/>
      <c r="I1913" s="106"/>
      <c r="J1913" s="106"/>
      <c r="K1913" s="106"/>
      <c r="L1913" s="106"/>
      <c r="M1913" s="106"/>
      <c r="N1913" s="106"/>
      <c r="O1913" s="106"/>
      <c r="P1913" s="106"/>
      <c r="Q1913" s="106"/>
      <c r="R1913" s="106"/>
      <c r="S1913" s="106"/>
      <c r="T1913" s="106"/>
      <c r="U1913" s="106"/>
      <c r="V1913" s="106"/>
      <c r="W1913" s="106"/>
      <c r="X1913" s="106"/>
      <c r="Y1913" s="106"/>
    </row>
    <row r="1914" spans="8:25">
      <c r="H1914" s="106"/>
      <c r="I1914" s="106"/>
      <c r="J1914" s="106"/>
      <c r="K1914" s="106"/>
      <c r="L1914" s="106"/>
      <c r="M1914" s="106"/>
      <c r="N1914" s="106"/>
      <c r="O1914" s="106"/>
      <c r="P1914" s="106"/>
      <c r="Q1914" s="106"/>
      <c r="R1914" s="106"/>
      <c r="S1914" s="106"/>
      <c r="T1914" s="106"/>
      <c r="U1914" s="106"/>
      <c r="V1914" s="106"/>
      <c r="W1914" s="106"/>
      <c r="X1914" s="106"/>
      <c r="Y1914" s="106"/>
    </row>
    <row r="1915" spans="8:25">
      <c r="H1915" s="106"/>
      <c r="I1915" s="106"/>
      <c r="J1915" s="106"/>
      <c r="K1915" s="106"/>
      <c r="L1915" s="106"/>
      <c r="M1915" s="106"/>
      <c r="N1915" s="106"/>
      <c r="O1915" s="106"/>
      <c r="P1915" s="106"/>
      <c r="Q1915" s="106"/>
      <c r="R1915" s="106"/>
      <c r="S1915" s="106"/>
      <c r="T1915" s="106"/>
      <c r="U1915" s="106"/>
      <c r="V1915" s="106"/>
      <c r="W1915" s="106"/>
      <c r="X1915" s="106"/>
      <c r="Y1915" s="106"/>
    </row>
    <row r="1916" spans="8:25">
      <c r="H1916" s="106"/>
      <c r="I1916" s="106"/>
      <c r="J1916" s="106"/>
      <c r="K1916" s="106"/>
      <c r="L1916" s="106"/>
      <c r="M1916" s="106"/>
      <c r="N1916" s="106"/>
      <c r="O1916" s="106"/>
      <c r="P1916" s="106"/>
      <c r="Q1916" s="106"/>
      <c r="R1916" s="106"/>
      <c r="S1916" s="106"/>
      <c r="T1916" s="106"/>
      <c r="U1916" s="106"/>
      <c r="V1916" s="106"/>
      <c r="W1916" s="106"/>
      <c r="X1916" s="106"/>
      <c r="Y1916" s="106"/>
    </row>
    <row r="1917" spans="8:25">
      <c r="H1917" s="106"/>
      <c r="I1917" s="106"/>
      <c r="J1917" s="106"/>
      <c r="K1917" s="106"/>
      <c r="L1917" s="106"/>
      <c r="M1917" s="106"/>
      <c r="N1917" s="106"/>
      <c r="O1917" s="106"/>
      <c r="P1917" s="106"/>
      <c r="Q1917" s="106"/>
      <c r="R1917" s="106"/>
      <c r="S1917" s="106"/>
      <c r="T1917" s="106"/>
      <c r="U1917" s="106"/>
      <c r="V1917" s="106"/>
      <c r="W1917" s="106"/>
      <c r="X1917" s="106"/>
      <c r="Y1917" s="106"/>
    </row>
    <row r="1918" spans="8:25">
      <c r="H1918" s="106"/>
      <c r="I1918" s="106"/>
      <c r="J1918" s="106"/>
      <c r="K1918" s="106"/>
      <c r="L1918" s="106"/>
      <c r="M1918" s="106"/>
      <c r="N1918" s="106"/>
      <c r="O1918" s="106"/>
      <c r="P1918" s="106"/>
      <c r="Q1918" s="106"/>
      <c r="R1918" s="106"/>
      <c r="S1918" s="106"/>
      <c r="T1918" s="106"/>
      <c r="U1918" s="106"/>
      <c r="V1918" s="106"/>
      <c r="W1918" s="106"/>
      <c r="X1918" s="106"/>
      <c r="Y1918" s="106"/>
    </row>
    <row r="1919" spans="8:25">
      <c r="H1919" s="106"/>
      <c r="I1919" s="106"/>
      <c r="J1919" s="106"/>
      <c r="K1919" s="106"/>
      <c r="L1919" s="106"/>
      <c r="M1919" s="106"/>
      <c r="N1919" s="106"/>
      <c r="O1919" s="106"/>
      <c r="P1919" s="106"/>
      <c r="Q1919" s="106"/>
      <c r="R1919" s="106"/>
      <c r="S1919" s="106"/>
      <c r="T1919" s="106"/>
      <c r="U1919" s="106"/>
      <c r="V1919" s="106"/>
      <c r="W1919" s="106"/>
      <c r="X1919" s="106"/>
      <c r="Y1919" s="106"/>
    </row>
    <row r="1920" spans="8:25">
      <c r="H1920" s="106"/>
      <c r="I1920" s="106"/>
      <c r="J1920" s="106"/>
      <c r="K1920" s="106"/>
      <c r="L1920" s="106"/>
      <c r="M1920" s="106"/>
      <c r="N1920" s="106"/>
      <c r="O1920" s="106"/>
      <c r="P1920" s="106"/>
      <c r="Q1920" s="106"/>
      <c r="R1920" s="106"/>
      <c r="S1920" s="106"/>
      <c r="T1920" s="106"/>
      <c r="U1920" s="106"/>
      <c r="V1920" s="106"/>
      <c r="W1920" s="106"/>
      <c r="X1920" s="106"/>
      <c r="Y1920" s="106"/>
    </row>
    <row r="1921" spans="8:25">
      <c r="H1921" s="106"/>
      <c r="I1921" s="106"/>
      <c r="J1921" s="106"/>
      <c r="K1921" s="106"/>
      <c r="L1921" s="106"/>
      <c r="M1921" s="106"/>
      <c r="N1921" s="106"/>
      <c r="O1921" s="106"/>
      <c r="P1921" s="106"/>
      <c r="Q1921" s="106"/>
      <c r="R1921" s="106"/>
      <c r="S1921" s="106"/>
      <c r="T1921" s="106"/>
      <c r="U1921" s="106"/>
      <c r="V1921" s="106"/>
      <c r="W1921" s="106"/>
      <c r="X1921" s="106"/>
      <c r="Y1921" s="106"/>
    </row>
    <row r="1922" spans="8:25">
      <c r="H1922" s="106"/>
      <c r="I1922" s="106"/>
      <c r="J1922" s="106"/>
      <c r="K1922" s="106"/>
      <c r="L1922" s="106"/>
      <c r="M1922" s="106"/>
      <c r="N1922" s="106"/>
      <c r="O1922" s="106"/>
      <c r="P1922" s="106"/>
      <c r="Q1922" s="106"/>
      <c r="R1922" s="106"/>
      <c r="S1922" s="106"/>
      <c r="T1922" s="106"/>
      <c r="U1922" s="106"/>
      <c r="V1922" s="106"/>
      <c r="W1922" s="106"/>
      <c r="X1922" s="106"/>
      <c r="Y1922" s="106"/>
    </row>
    <row r="1923" spans="8:25">
      <c r="H1923" s="106"/>
      <c r="I1923" s="106"/>
      <c r="J1923" s="106"/>
      <c r="K1923" s="106"/>
      <c r="L1923" s="106"/>
      <c r="M1923" s="106"/>
      <c r="N1923" s="106"/>
      <c r="O1923" s="106"/>
      <c r="P1923" s="106"/>
      <c r="Q1923" s="106"/>
      <c r="R1923" s="106"/>
      <c r="S1923" s="106"/>
      <c r="T1923" s="106"/>
      <c r="U1923" s="106"/>
      <c r="V1923" s="106"/>
      <c r="W1923" s="106"/>
      <c r="X1923" s="106"/>
      <c r="Y1923" s="106"/>
    </row>
    <row r="1924" spans="8:25">
      <c r="H1924" s="106"/>
      <c r="I1924" s="106"/>
      <c r="J1924" s="106"/>
      <c r="K1924" s="106"/>
      <c r="L1924" s="106"/>
      <c r="M1924" s="106"/>
      <c r="N1924" s="106"/>
      <c r="O1924" s="106"/>
      <c r="P1924" s="106"/>
      <c r="Q1924" s="106"/>
      <c r="R1924" s="106"/>
      <c r="S1924" s="106"/>
      <c r="T1924" s="106"/>
      <c r="U1924" s="106"/>
      <c r="V1924" s="106"/>
      <c r="W1924" s="106"/>
      <c r="X1924" s="106"/>
      <c r="Y1924" s="106"/>
    </row>
    <row r="1925" spans="8:25">
      <c r="H1925" s="106"/>
      <c r="I1925" s="106"/>
      <c r="J1925" s="106"/>
      <c r="K1925" s="106"/>
      <c r="L1925" s="106"/>
      <c r="M1925" s="106"/>
      <c r="N1925" s="106"/>
      <c r="O1925" s="106"/>
      <c r="P1925" s="106"/>
      <c r="Q1925" s="106"/>
      <c r="R1925" s="106"/>
      <c r="S1925" s="106"/>
      <c r="T1925" s="106"/>
      <c r="U1925" s="106"/>
      <c r="V1925" s="106"/>
      <c r="W1925" s="106"/>
      <c r="X1925" s="106"/>
      <c r="Y1925" s="106"/>
    </row>
    <row r="1926" spans="8:25">
      <c r="H1926" s="106"/>
      <c r="I1926" s="106"/>
      <c r="J1926" s="106"/>
      <c r="K1926" s="106"/>
      <c r="L1926" s="106"/>
      <c r="M1926" s="106"/>
      <c r="N1926" s="106"/>
      <c r="O1926" s="106"/>
      <c r="P1926" s="106"/>
      <c r="Q1926" s="106"/>
      <c r="R1926" s="106"/>
      <c r="S1926" s="106"/>
      <c r="T1926" s="106"/>
      <c r="U1926" s="106"/>
      <c r="V1926" s="106"/>
      <c r="W1926" s="106"/>
      <c r="X1926" s="106"/>
      <c r="Y1926" s="106"/>
    </row>
    <row r="1927" spans="8:25">
      <c r="H1927" s="106"/>
      <c r="I1927" s="106"/>
      <c r="J1927" s="106"/>
      <c r="K1927" s="106"/>
      <c r="L1927" s="106"/>
      <c r="M1927" s="106"/>
      <c r="N1927" s="106"/>
      <c r="O1927" s="106"/>
      <c r="P1927" s="106"/>
      <c r="Q1927" s="106"/>
      <c r="R1927" s="106"/>
      <c r="S1927" s="106"/>
      <c r="T1927" s="106"/>
      <c r="U1927" s="106"/>
      <c r="V1927" s="106"/>
      <c r="W1927" s="106"/>
      <c r="X1927" s="106"/>
      <c r="Y1927" s="106"/>
    </row>
    <row r="1928" spans="8:25">
      <c r="H1928" s="106"/>
      <c r="I1928" s="106"/>
      <c r="J1928" s="106"/>
      <c r="K1928" s="106"/>
      <c r="L1928" s="106"/>
      <c r="M1928" s="106"/>
      <c r="N1928" s="106"/>
      <c r="O1928" s="106"/>
      <c r="P1928" s="106"/>
      <c r="Q1928" s="106"/>
      <c r="R1928" s="106"/>
      <c r="S1928" s="106"/>
      <c r="T1928" s="106"/>
      <c r="U1928" s="106"/>
      <c r="V1928" s="106"/>
      <c r="W1928" s="106"/>
      <c r="X1928" s="106"/>
      <c r="Y1928" s="106"/>
    </row>
    <row r="1929" spans="8:25">
      <c r="H1929" s="106"/>
      <c r="I1929" s="106"/>
      <c r="J1929" s="106"/>
      <c r="K1929" s="106"/>
      <c r="L1929" s="106"/>
      <c r="M1929" s="106"/>
      <c r="N1929" s="106"/>
      <c r="O1929" s="106"/>
      <c r="P1929" s="106"/>
      <c r="Q1929" s="106"/>
      <c r="R1929" s="106"/>
      <c r="S1929" s="106"/>
      <c r="T1929" s="106"/>
      <c r="U1929" s="106"/>
      <c r="V1929" s="106"/>
      <c r="W1929" s="106"/>
      <c r="X1929" s="106"/>
      <c r="Y1929" s="106"/>
    </row>
    <row r="1930" spans="8:25">
      <c r="H1930" s="106"/>
      <c r="I1930" s="106"/>
      <c r="J1930" s="106"/>
      <c r="K1930" s="106"/>
      <c r="L1930" s="106"/>
      <c r="M1930" s="106"/>
      <c r="N1930" s="106"/>
      <c r="O1930" s="106"/>
      <c r="P1930" s="106"/>
      <c r="Q1930" s="106"/>
      <c r="R1930" s="106"/>
      <c r="S1930" s="106"/>
      <c r="T1930" s="106"/>
      <c r="U1930" s="106"/>
      <c r="V1930" s="106"/>
      <c r="W1930" s="106"/>
      <c r="X1930" s="106"/>
      <c r="Y1930" s="106"/>
    </row>
    <row r="1931" spans="8:25">
      <c r="H1931" s="106"/>
      <c r="I1931" s="106"/>
      <c r="J1931" s="106"/>
      <c r="K1931" s="106"/>
      <c r="L1931" s="106"/>
      <c r="M1931" s="106"/>
      <c r="N1931" s="106"/>
      <c r="O1931" s="106"/>
      <c r="P1931" s="106"/>
      <c r="Q1931" s="106"/>
      <c r="R1931" s="106"/>
      <c r="S1931" s="106"/>
      <c r="T1931" s="106"/>
      <c r="U1931" s="106"/>
      <c r="V1931" s="106"/>
      <c r="W1931" s="106"/>
      <c r="X1931" s="106"/>
      <c r="Y1931" s="106"/>
    </row>
    <row r="1932" spans="8:25">
      <c r="H1932" s="106"/>
      <c r="I1932" s="106"/>
      <c r="J1932" s="106"/>
      <c r="K1932" s="106"/>
      <c r="L1932" s="106"/>
      <c r="M1932" s="106"/>
      <c r="N1932" s="106"/>
      <c r="O1932" s="106"/>
      <c r="P1932" s="106"/>
      <c r="Q1932" s="106"/>
      <c r="R1932" s="106"/>
      <c r="S1932" s="106"/>
      <c r="T1932" s="106"/>
      <c r="U1932" s="106"/>
      <c r="V1932" s="106"/>
      <c r="W1932" s="106"/>
      <c r="X1932" s="106"/>
      <c r="Y1932" s="106"/>
    </row>
    <row r="1933" spans="8:25">
      <c r="H1933" s="106"/>
      <c r="I1933" s="106"/>
      <c r="J1933" s="106"/>
      <c r="K1933" s="106"/>
      <c r="L1933" s="106"/>
      <c r="M1933" s="106"/>
      <c r="N1933" s="106"/>
      <c r="O1933" s="106"/>
      <c r="P1933" s="106"/>
      <c r="Q1933" s="106"/>
      <c r="R1933" s="106"/>
      <c r="S1933" s="106"/>
      <c r="T1933" s="106"/>
      <c r="U1933" s="106"/>
      <c r="V1933" s="106"/>
      <c r="W1933" s="106"/>
      <c r="X1933" s="106"/>
      <c r="Y1933" s="106"/>
    </row>
    <row r="1934" spans="8:25">
      <c r="H1934" s="106"/>
      <c r="I1934" s="106"/>
      <c r="J1934" s="106"/>
      <c r="K1934" s="106"/>
      <c r="L1934" s="106"/>
      <c r="M1934" s="106"/>
      <c r="N1934" s="106"/>
      <c r="O1934" s="106"/>
      <c r="P1934" s="106"/>
      <c r="Q1934" s="106"/>
      <c r="R1934" s="106"/>
      <c r="S1934" s="106"/>
      <c r="T1934" s="106"/>
      <c r="U1934" s="106"/>
      <c r="V1934" s="106"/>
      <c r="W1934" s="106"/>
      <c r="X1934" s="106"/>
      <c r="Y1934" s="106"/>
    </row>
    <row r="1935" spans="8:25">
      <c r="H1935" s="106"/>
      <c r="I1935" s="106"/>
      <c r="J1935" s="106"/>
      <c r="K1935" s="106"/>
      <c r="L1935" s="106"/>
      <c r="M1935" s="106"/>
      <c r="N1935" s="106"/>
      <c r="O1935" s="106"/>
      <c r="P1935" s="106"/>
      <c r="Q1935" s="106"/>
      <c r="R1935" s="106"/>
      <c r="S1935" s="106"/>
      <c r="T1935" s="106"/>
      <c r="U1935" s="106"/>
      <c r="V1935" s="106"/>
      <c r="W1935" s="106"/>
      <c r="X1935" s="106"/>
      <c r="Y1935" s="106"/>
    </row>
    <row r="1936" spans="8:25">
      <c r="H1936" s="106"/>
      <c r="I1936" s="106"/>
      <c r="J1936" s="106"/>
      <c r="K1936" s="106"/>
      <c r="L1936" s="106"/>
      <c r="M1936" s="106"/>
      <c r="N1936" s="106"/>
      <c r="O1936" s="106"/>
      <c r="P1936" s="106"/>
      <c r="Q1936" s="106"/>
      <c r="R1936" s="106"/>
      <c r="S1936" s="106"/>
      <c r="T1936" s="106"/>
      <c r="U1936" s="106"/>
      <c r="V1936" s="106"/>
      <c r="W1936" s="106"/>
      <c r="X1936" s="106"/>
      <c r="Y1936" s="106"/>
    </row>
    <row r="1937" spans="8:25">
      <c r="H1937" s="106"/>
      <c r="I1937" s="106"/>
      <c r="J1937" s="106"/>
      <c r="K1937" s="106"/>
      <c r="L1937" s="106"/>
      <c r="M1937" s="106"/>
      <c r="N1937" s="106"/>
      <c r="O1937" s="106"/>
      <c r="P1937" s="106"/>
      <c r="Q1937" s="106"/>
      <c r="R1937" s="106"/>
      <c r="S1937" s="106"/>
      <c r="T1937" s="106"/>
      <c r="U1937" s="106"/>
      <c r="V1937" s="106"/>
      <c r="W1937" s="106"/>
      <c r="X1937" s="106"/>
      <c r="Y1937" s="106"/>
    </row>
    <row r="1938" spans="8:25">
      <c r="H1938" s="106"/>
      <c r="I1938" s="106"/>
      <c r="J1938" s="106"/>
      <c r="K1938" s="106"/>
      <c r="L1938" s="106"/>
      <c r="M1938" s="106"/>
      <c r="N1938" s="106"/>
      <c r="O1938" s="106"/>
      <c r="P1938" s="106"/>
      <c r="Q1938" s="106"/>
      <c r="R1938" s="106"/>
      <c r="S1938" s="106"/>
      <c r="T1938" s="106"/>
      <c r="U1938" s="106"/>
      <c r="V1938" s="106"/>
      <c r="W1938" s="106"/>
      <c r="X1938" s="106"/>
      <c r="Y1938" s="106"/>
    </row>
    <row r="1939" spans="8:25">
      <c r="H1939" s="106"/>
      <c r="I1939" s="106"/>
      <c r="J1939" s="106"/>
      <c r="K1939" s="106"/>
      <c r="L1939" s="106"/>
      <c r="M1939" s="106"/>
      <c r="N1939" s="106"/>
      <c r="O1939" s="106"/>
      <c r="P1939" s="106"/>
      <c r="Q1939" s="106"/>
      <c r="R1939" s="106"/>
      <c r="S1939" s="106"/>
      <c r="T1939" s="106"/>
      <c r="U1939" s="106"/>
      <c r="V1939" s="106"/>
      <c r="W1939" s="106"/>
      <c r="X1939" s="106"/>
      <c r="Y1939" s="106"/>
    </row>
    <row r="1940" spans="8:25">
      <c r="H1940" s="106"/>
      <c r="I1940" s="106"/>
      <c r="J1940" s="106"/>
      <c r="K1940" s="106"/>
      <c r="L1940" s="106"/>
      <c r="M1940" s="106"/>
      <c r="N1940" s="106"/>
      <c r="O1940" s="106"/>
      <c r="P1940" s="106"/>
      <c r="Q1940" s="106"/>
      <c r="R1940" s="106"/>
      <c r="S1940" s="106"/>
      <c r="T1940" s="106"/>
      <c r="U1940" s="106"/>
      <c r="V1940" s="106"/>
      <c r="W1940" s="106"/>
      <c r="X1940" s="106"/>
      <c r="Y1940" s="106"/>
    </row>
    <row r="1941" spans="8:25">
      <c r="H1941" s="106"/>
      <c r="I1941" s="106"/>
      <c r="J1941" s="106"/>
      <c r="K1941" s="106"/>
      <c r="L1941" s="106"/>
      <c r="M1941" s="106"/>
      <c r="N1941" s="106"/>
      <c r="O1941" s="106"/>
      <c r="P1941" s="106"/>
      <c r="Q1941" s="106"/>
      <c r="R1941" s="106"/>
      <c r="S1941" s="106"/>
      <c r="T1941" s="106"/>
      <c r="U1941" s="106"/>
      <c r="V1941" s="106"/>
      <c r="W1941" s="106"/>
      <c r="X1941" s="106"/>
      <c r="Y1941" s="106"/>
    </row>
    <row r="1942" spans="8:25">
      <c r="H1942" s="106"/>
      <c r="I1942" s="106"/>
      <c r="J1942" s="106"/>
      <c r="K1942" s="106"/>
      <c r="L1942" s="106"/>
      <c r="M1942" s="106"/>
      <c r="N1942" s="106"/>
      <c r="O1942" s="106"/>
      <c r="P1942" s="106"/>
      <c r="Q1942" s="106"/>
      <c r="R1942" s="106"/>
      <c r="S1942" s="106"/>
      <c r="T1942" s="106"/>
      <c r="U1942" s="106"/>
      <c r="V1942" s="106"/>
      <c r="W1942" s="106"/>
      <c r="X1942" s="106"/>
      <c r="Y1942" s="106"/>
    </row>
    <row r="1943" spans="8:25">
      <c r="H1943" s="106"/>
      <c r="I1943" s="106"/>
      <c r="J1943" s="106"/>
      <c r="K1943" s="106"/>
      <c r="L1943" s="106"/>
      <c r="M1943" s="106"/>
      <c r="N1943" s="106"/>
      <c r="O1943" s="106"/>
      <c r="P1943" s="106"/>
      <c r="Q1943" s="106"/>
      <c r="R1943" s="106"/>
      <c r="S1943" s="106"/>
      <c r="T1943" s="106"/>
      <c r="U1943" s="106"/>
      <c r="V1943" s="106"/>
      <c r="W1943" s="106"/>
      <c r="X1943" s="106"/>
      <c r="Y1943" s="106"/>
    </row>
    <row r="1944" spans="8:25">
      <c r="H1944" s="106"/>
      <c r="I1944" s="106"/>
      <c r="J1944" s="106"/>
      <c r="K1944" s="106"/>
      <c r="L1944" s="106"/>
      <c r="M1944" s="106"/>
      <c r="N1944" s="106"/>
      <c r="O1944" s="106"/>
      <c r="P1944" s="106"/>
      <c r="Q1944" s="106"/>
      <c r="R1944" s="106"/>
      <c r="S1944" s="106"/>
      <c r="T1944" s="106"/>
      <c r="U1944" s="106"/>
      <c r="V1944" s="106"/>
      <c r="W1944" s="106"/>
      <c r="X1944" s="106"/>
      <c r="Y1944" s="106"/>
    </row>
    <row r="1945" spans="8:25">
      <c r="H1945" s="106"/>
      <c r="I1945" s="106"/>
      <c r="J1945" s="106"/>
      <c r="K1945" s="106"/>
      <c r="L1945" s="106"/>
      <c r="M1945" s="106"/>
      <c r="N1945" s="106"/>
      <c r="O1945" s="106"/>
      <c r="P1945" s="106"/>
      <c r="Q1945" s="106"/>
      <c r="R1945" s="106"/>
      <c r="S1945" s="106"/>
      <c r="T1945" s="106"/>
      <c r="U1945" s="106"/>
      <c r="V1945" s="106"/>
      <c r="W1945" s="106"/>
      <c r="X1945" s="106"/>
      <c r="Y1945" s="106"/>
    </row>
    <row r="1946" spans="8:25">
      <c r="H1946" s="106"/>
      <c r="I1946" s="106"/>
      <c r="J1946" s="106"/>
      <c r="K1946" s="106"/>
      <c r="L1946" s="106"/>
      <c r="M1946" s="106"/>
      <c r="N1946" s="106"/>
      <c r="O1946" s="106"/>
      <c r="P1946" s="106"/>
      <c r="Q1946" s="106"/>
      <c r="R1946" s="106"/>
      <c r="S1946" s="106"/>
      <c r="T1946" s="106"/>
      <c r="U1946" s="106"/>
      <c r="V1946" s="106"/>
      <c r="W1946" s="106"/>
      <c r="X1946" s="106"/>
      <c r="Y1946" s="106"/>
    </row>
    <row r="1947" spans="8:25">
      <c r="H1947" s="106"/>
      <c r="I1947" s="106"/>
      <c r="J1947" s="106"/>
      <c r="K1947" s="106"/>
      <c r="L1947" s="106"/>
      <c r="M1947" s="106"/>
      <c r="N1947" s="106"/>
      <c r="O1947" s="106"/>
      <c r="P1947" s="106"/>
      <c r="Q1947" s="106"/>
      <c r="R1947" s="106"/>
      <c r="S1947" s="106"/>
      <c r="T1947" s="106"/>
      <c r="U1947" s="106"/>
      <c r="V1947" s="106"/>
      <c r="W1947" s="106"/>
      <c r="X1947" s="106"/>
      <c r="Y1947" s="106"/>
    </row>
    <row r="1948" spans="8:25">
      <c r="H1948" s="106"/>
      <c r="I1948" s="106"/>
      <c r="J1948" s="106"/>
      <c r="K1948" s="106"/>
      <c r="L1948" s="106"/>
      <c r="M1948" s="106"/>
      <c r="N1948" s="106"/>
      <c r="O1948" s="106"/>
      <c r="P1948" s="106"/>
      <c r="Q1948" s="106"/>
      <c r="R1948" s="106"/>
      <c r="S1948" s="106"/>
      <c r="T1948" s="106"/>
      <c r="U1948" s="106"/>
      <c r="V1948" s="106"/>
      <c r="W1948" s="106"/>
      <c r="X1948" s="106"/>
      <c r="Y1948" s="106"/>
    </row>
    <row r="1949" spans="8:25">
      <c r="H1949" s="106"/>
      <c r="I1949" s="106"/>
      <c r="J1949" s="106"/>
      <c r="K1949" s="106"/>
      <c r="L1949" s="106"/>
      <c r="M1949" s="106"/>
      <c r="N1949" s="106"/>
      <c r="O1949" s="106"/>
      <c r="P1949" s="106"/>
      <c r="Q1949" s="106"/>
      <c r="R1949" s="106"/>
      <c r="S1949" s="106"/>
      <c r="T1949" s="106"/>
      <c r="U1949" s="106"/>
      <c r="V1949" s="106"/>
      <c r="W1949" s="106"/>
      <c r="X1949" s="106"/>
      <c r="Y1949" s="106"/>
    </row>
    <row r="1950" spans="8:25">
      <c r="H1950" s="106"/>
      <c r="I1950" s="106"/>
      <c r="J1950" s="106"/>
      <c r="K1950" s="106"/>
      <c r="L1950" s="106"/>
      <c r="M1950" s="106"/>
      <c r="N1950" s="106"/>
      <c r="O1950" s="106"/>
      <c r="P1950" s="106"/>
      <c r="Q1950" s="106"/>
      <c r="R1950" s="106"/>
      <c r="S1950" s="106"/>
      <c r="T1950" s="106"/>
      <c r="U1950" s="106"/>
      <c r="V1950" s="106"/>
      <c r="W1950" s="106"/>
      <c r="X1950" s="106"/>
      <c r="Y1950" s="106"/>
    </row>
    <row r="1951" spans="8:25">
      <c r="H1951" s="106"/>
      <c r="I1951" s="106"/>
      <c r="J1951" s="106"/>
      <c r="K1951" s="106"/>
      <c r="L1951" s="106"/>
      <c r="M1951" s="106"/>
      <c r="N1951" s="106"/>
      <c r="O1951" s="106"/>
      <c r="P1951" s="106"/>
      <c r="Q1951" s="106"/>
      <c r="R1951" s="106"/>
      <c r="S1951" s="106"/>
      <c r="T1951" s="106"/>
      <c r="U1951" s="106"/>
      <c r="V1951" s="106"/>
      <c r="W1951" s="106"/>
      <c r="X1951" s="106"/>
      <c r="Y1951" s="106"/>
    </row>
    <row r="1952" spans="8:25">
      <c r="H1952" s="106"/>
      <c r="I1952" s="106"/>
      <c r="J1952" s="106"/>
      <c r="K1952" s="106"/>
      <c r="L1952" s="106"/>
      <c r="M1952" s="106"/>
      <c r="N1952" s="106"/>
      <c r="O1952" s="106"/>
      <c r="P1952" s="106"/>
      <c r="Q1952" s="106"/>
      <c r="R1952" s="106"/>
      <c r="S1952" s="106"/>
      <c r="T1952" s="106"/>
      <c r="U1952" s="106"/>
      <c r="V1952" s="106"/>
      <c r="W1952" s="106"/>
      <c r="X1952" s="106"/>
      <c r="Y1952" s="106"/>
    </row>
    <row r="1953" spans="8:25">
      <c r="H1953" s="106"/>
      <c r="I1953" s="106"/>
      <c r="J1953" s="106"/>
      <c r="K1953" s="106"/>
      <c r="L1953" s="106"/>
      <c r="M1953" s="106"/>
      <c r="N1953" s="106"/>
      <c r="O1953" s="106"/>
      <c r="P1953" s="106"/>
      <c r="Q1953" s="106"/>
      <c r="R1953" s="106"/>
      <c r="S1953" s="106"/>
      <c r="T1953" s="106"/>
      <c r="U1953" s="106"/>
      <c r="V1953" s="106"/>
      <c r="W1953" s="106"/>
      <c r="X1953" s="106"/>
      <c r="Y1953" s="106"/>
    </row>
    <row r="1954" spans="8:25">
      <c r="H1954" s="106"/>
      <c r="I1954" s="106"/>
      <c r="J1954" s="106"/>
      <c r="K1954" s="106"/>
      <c r="L1954" s="106"/>
      <c r="M1954" s="106"/>
      <c r="N1954" s="106"/>
      <c r="O1954" s="106"/>
      <c r="P1954" s="106"/>
      <c r="Q1954" s="106"/>
      <c r="R1954" s="106"/>
      <c r="S1954" s="106"/>
      <c r="T1954" s="106"/>
      <c r="U1954" s="106"/>
      <c r="V1954" s="106"/>
      <c r="W1954" s="106"/>
      <c r="X1954" s="106"/>
      <c r="Y1954" s="106"/>
    </row>
    <row r="1955" spans="8:25">
      <c r="H1955" s="106"/>
      <c r="I1955" s="106"/>
      <c r="J1955" s="106"/>
      <c r="K1955" s="106"/>
      <c r="L1955" s="106"/>
      <c r="M1955" s="106"/>
      <c r="N1955" s="106"/>
      <c r="O1955" s="106"/>
      <c r="P1955" s="106"/>
      <c r="Q1955" s="106"/>
      <c r="R1955" s="106"/>
      <c r="S1955" s="106"/>
      <c r="T1955" s="106"/>
      <c r="U1955" s="106"/>
      <c r="V1955" s="106"/>
      <c r="W1955" s="106"/>
      <c r="X1955" s="106"/>
      <c r="Y1955" s="106"/>
    </row>
    <row r="1956" spans="8:25">
      <c r="H1956" s="106"/>
      <c r="I1956" s="106"/>
      <c r="J1956" s="106"/>
      <c r="K1956" s="106"/>
      <c r="L1956" s="106"/>
      <c r="M1956" s="106"/>
      <c r="N1956" s="106"/>
      <c r="O1956" s="106"/>
      <c r="P1956" s="106"/>
      <c r="Q1956" s="106"/>
      <c r="R1956" s="106"/>
      <c r="S1956" s="106"/>
      <c r="T1956" s="106"/>
      <c r="U1956" s="106"/>
      <c r="V1956" s="106"/>
      <c r="W1956" s="106"/>
      <c r="X1956" s="106"/>
      <c r="Y1956" s="106"/>
    </row>
    <row r="1957" spans="8:25">
      <c r="H1957" s="106"/>
      <c r="I1957" s="106"/>
      <c r="J1957" s="106"/>
      <c r="K1957" s="106"/>
      <c r="L1957" s="106"/>
      <c r="M1957" s="106"/>
      <c r="N1957" s="106"/>
      <c r="O1957" s="106"/>
      <c r="P1957" s="106"/>
      <c r="Q1957" s="106"/>
      <c r="R1957" s="106"/>
      <c r="S1957" s="106"/>
      <c r="T1957" s="106"/>
      <c r="U1957" s="106"/>
      <c r="V1957" s="106"/>
      <c r="W1957" s="106"/>
      <c r="X1957" s="106"/>
      <c r="Y1957" s="106"/>
    </row>
    <row r="1958" spans="8:25">
      <c r="H1958" s="106"/>
      <c r="I1958" s="106"/>
      <c r="J1958" s="106"/>
      <c r="K1958" s="106"/>
      <c r="L1958" s="106"/>
      <c r="M1958" s="106"/>
      <c r="N1958" s="106"/>
      <c r="O1958" s="106"/>
      <c r="P1958" s="106"/>
      <c r="Q1958" s="106"/>
      <c r="R1958" s="106"/>
      <c r="S1958" s="106"/>
      <c r="T1958" s="106"/>
      <c r="U1958" s="106"/>
      <c r="V1958" s="106"/>
      <c r="W1958" s="106"/>
      <c r="X1958" s="106"/>
      <c r="Y1958" s="106"/>
    </row>
    <row r="1959" spans="8:25">
      <c r="H1959" s="106"/>
      <c r="I1959" s="106"/>
      <c r="J1959" s="106"/>
      <c r="K1959" s="106"/>
      <c r="L1959" s="106"/>
      <c r="M1959" s="106"/>
      <c r="N1959" s="106"/>
      <c r="O1959" s="106"/>
      <c r="P1959" s="106"/>
      <c r="Q1959" s="106"/>
      <c r="R1959" s="106"/>
      <c r="S1959" s="106"/>
      <c r="T1959" s="106"/>
      <c r="U1959" s="106"/>
      <c r="V1959" s="106"/>
      <c r="W1959" s="106"/>
      <c r="X1959" s="106"/>
      <c r="Y1959" s="106"/>
    </row>
    <row r="1960" spans="8:25">
      <c r="H1960" s="106"/>
      <c r="I1960" s="106"/>
      <c r="J1960" s="106"/>
      <c r="K1960" s="106"/>
      <c r="L1960" s="106"/>
      <c r="M1960" s="106"/>
      <c r="N1960" s="106"/>
      <c r="O1960" s="106"/>
      <c r="P1960" s="106"/>
      <c r="Q1960" s="106"/>
      <c r="R1960" s="106"/>
      <c r="S1960" s="106"/>
      <c r="T1960" s="106"/>
      <c r="U1960" s="106"/>
      <c r="V1960" s="106"/>
      <c r="W1960" s="106"/>
      <c r="X1960" s="106"/>
      <c r="Y1960" s="106"/>
    </row>
    <row r="1961" spans="8:25">
      <c r="H1961" s="106"/>
      <c r="I1961" s="106"/>
      <c r="J1961" s="106"/>
      <c r="K1961" s="106"/>
      <c r="L1961" s="106"/>
      <c r="M1961" s="106"/>
      <c r="N1961" s="106"/>
      <c r="O1961" s="106"/>
      <c r="P1961" s="106"/>
      <c r="Q1961" s="106"/>
      <c r="R1961" s="106"/>
      <c r="S1961" s="106"/>
      <c r="T1961" s="106"/>
      <c r="U1961" s="106"/>
      <c r="V1961" s="106"/>
      <c r="W1961" s="106"/>
      <c r="X1961" s="106"/>
      <c r="Y1961" s="106"/>
    </row>
    <row r="1962" spans="8:25">
      <c r="H1962" s="106"/>
      <c r="I1962" s="106"/>
      <c r="J1962" s="106"/>
      <c r="K1962" s="106"/>
      <c r="L1962" s="106"/>
      <c r="M1962" s="106"/>
      <c r="N1962" s="106"/>
      <c r="O1962" s="106"/>
      <c r="P1962" s="106"/>
      <c r="Q1962" s="106"/>
      <c r="R1962" s="106"/>
      <c r="S1962" s="106"/>
      <c r="T1962" s="106"/>
      <c r="U1962" s="106"/>
      <c r="V1962" s="106"/>
      <c r="W1962" s="106"/>
      <c r="X1962" s="106"/>
      <c r="Y1962" s="106"/>
    </row>
    <row r="1963" spans="8:25">
      <c r="H1963" s="106"/>
      <c r="I1963" s="106"/>
      <c r="J1963" s="106"/>
      <c r="K1963" s="106"/>
      <c r="L1963" s="106"/>
      <c r="M1963" s="106"/>
      <c r="N1963" s="106"/>
      <c r="O1963" s="106"/>
      <c r="P1963" s="106"/>
      <c r="Q1963" s="106"/>
      <c r="R1963" s="106"/>
      <c r="S1963" s="106"/>
      <c r="T1963" s="106"/>
      <c r="U1963" s="106"/>
      <c r="V1963" s="106"/>
      <c r="W1963" s="106"/>
      <c r="X1963" s="106"/>
      <c r="Y1963" s="106"/>
    </row>
    <row r="1964" spans="8:25">
      <c r="H1964" s="106"/>
      <c r="I1964" s="106"/>
      <c r="J1964" s="106"/>
      <c r="K1964" s="106"/>
      <c r="L1964" s="106"/>
      <c r="M1964" s="106"/>
      <c r="N1964" s="106"/>
      <c r="O1964" s="106"/>
      <c r="P1964" s="106"/>
      <c r="Q1964" s="106"/>
      <c r="R1964" s="106"/>
      <c r="S1964" s="106"/>
      <c r="T1964" s="106"/>
      <c r="U1964" s="106"/>
      <c r="V1964" s="106"/>
      <c r="W1964" s="106"/>
      <c r="X1964" s="106"/>
      <c r="Y1964" s="106"/>
    </row>
    <row r="1965" spans="8:25">
      <c r="H1965" s="106"/>
      <c r="I1965" s="106"/>
      <c r="J1965" s="106"/>
      <c r="K1965" s="106"/>
      <c r="L1965" s="106"/>
      <c r="M1965" s="106"/>
      <c r="N1965" s="106"/>
      <c r="O1965" s="106"/>
      <c r="P1965" s="106"/>
      <c r="Q1965" s="106"/>
      <c r="R1965" s="106"/>
      <c r="S1965" s="106"/>
      <c r="T1965" s="106"/>
      <c r="U1965" s="106"/>
      <c r="V1965" s="106"/>
      <c r="W1965" s="106"/>
      <c r="X1965" s="106"/>
      <c r="Y1965" s="106"/>
    </row>
    <row r="1966" spans="8:25">
      <c r="H1966" s="106"/>
      <c r="I1966" s="106"/>
      <c r="J1966" s="106"/>
      <c r="K1966" s="106"/>
      <c r="L1966" s="106"/>
      <c r="M1966" s="106"/>
      <c r="N1966" s="106"/>
      <c r="O1966" s="106"/>
      <c r="P1966" s="106"/>
      <c r="Q1966" s="106"/>
      <c r="R1966" s="106"/>
      <c r="S1966" s="106"/>
      <c r="T1966" s="106"/>
      <c r="U1966" s="106"/>
      <c r="V1966" s="106"/>
      <c r="W1966" s="106"/>
      <c r="X1966" s="106"/>
      <c r="Y1966" s="106"/>
    </row>
    <row r="1967" spans="8:25">
      <c r="H1967" s="106"/>
      <c r="I1967" s="106"/>
      <c r="J1967" s="106"/>
      <c r="K1967" s="106"/>
      <c r="L1967" s="106"/>
      <c r="M1967" s="106"/>
      <c r="N1967" s="106"/>
      <c r="O1967" s="106"/>
      <c r="P1967" s="106"/>
      <c r="Q1967" s="106"/>
      <c r="R1967" s="106"/>
      <c r="S1967" s="106"/>
      <c r="T1967" s="106"/>
      <c r="U1967" s="106"/>
      <c r="V1967" s="106"/>
      <c r="W1967" s="106"/>
      <c r="X1967" s="106"/>
      <c r="Y1967" s="106"/>
    </row>
    <row r="1968" spans="8:25">
      <c r="H1968" s="106"/>
      <c r="I1968" s="106"/>
      <c r="J1968" s="106"/>
      <c r="K1968" s="106"/>
      <c r="L1968" s="106"/>
      <c r="M1968" s="106"/>
      <c r="N1968" s="106"/>
      <c r="O1968" s="106"/>
      <c r="P1968" s="106"/>
      <c r="Q1968" s="106"/>
      <c r="R1968" s="106"/>
      <c r="S1968" s="106"/>
      <c r="T1968" s="106"/>
      <c r="U1968" s="106"/>
      <c r="V1968" s="106"/>
      <c r="W1968" s="106"/>
      <c r="X1968" s="106"/>
      <c r="Y1968" s="106"/>
    </row>
    <row r="1969" spans="8:25">
      <c r="H1969" s="106"/>
      <c r="I1969" s="106"/>
      <c r="J1969" s="106"/>
      <c r="K1969" s="106"/>
      <c r="L1969" s="106"/>
      <c r="M1969" s="106"/>
      <c r="N1969" s="106"/>
      <c r="O1969" s="106"/>
      <c r="P1969" s="106"/>
      <c r="Q1969" s="106"/>
      <c r="R1969" s="106"/>
      <c r="S1969" s="106"/>
      <c r="T1969" s="106"/>
      <c r="U1969" s="106"/>
      <c r="V1969" s="106"/>
      <c r="W1969" s="106"/>
      <c r="X1969" s="106"/>
      <c r="Y1969" s="106"/>
    </row>
    <row r="1970" spans="8:25">
      <c r="H1970" s="106"/>
      <c r="I1970" s="106"/>
      <c r="J1970" s="106"/>
      <c r="K1970" s="106"/>
      <c r="L1970" s="106"/>
      <c r="M1970" s="106"/>
      <c r="N1970" s="106"/>
      <c r="O1970" s="106"/>
      <c r="P1970" s="106"/>
      <c r="Q1970" s="106"/>
      <c r="R1970" s="106"/>
      <c r="S1970" s="106"/>
      <c r="T1970" s="106"/>
      <c r="U1970" s="106"/>
      <c r="V1970" s="106"/>
      <c r="W1970" s="106"/>
      <c r="X1970" s="106"/>
      <c r="Y1970" s="106"/>
    </row>
    <row r="1971" spans="8:25">
      <c r="H1971" s="106"/>
      <c r="I1971" s="106"/>
      <c r="J1971" s="106"/>
      <c r="K1971" s="106"/>
      <c r="L1971" s="106"/>
      <c r="M1971" s="106"/>
      <c r="N1971" s="106"/>
      <c r="O1971" s="106"/>
      <c r="P1971" s="106"/>
      <c r="Q1971" s="106"/>
      <c r="R1971" s="106"/>
      <c r="S1971" s="106"/>
      <c r="T1971" s="106"/>
      <c r="U1971" s="106"/>
      <c r="V1971" s="106"/>
      <c r="W1971" s="106"/>
      <c r="X1971" s="106"/>
      <c r="Y1971" s="106"/>
    </row>
    <row r="1972" spans="8:25">
      <c r="H1972" s="106"/>
      <c r="I1972" s="106"/>
      <c r="J1972" s="106"/>
      <c r="K1972" s="106"/>
      <c r="L1972" s="106"/>
      <c r="M1972" s="106"/>
      <c r="N1972" s="106"/>
      <c r="O1972" s="106"/>
      <c r="P1972" s="106"/>
      <c r="Q1972" s="106"/>
      <c r="R1972" s="106"/>
      <c r="S1972" s="106"/>
      <c r="T1972" s="106"/>
      <c r="U1972" s="106"/>
      <c r="V1972" s="106"/>
      <c r="W1972" s="106"/>
      <c r="X1972" s="106"/>
      <c r="Y1972" s="106"/>
    </row>
    <row r="1973" spans="8:25">
      <c r="H1973" s="106"/>
      <c r="I1973" s="106"/>
      <c r="J1973" s="106"/>
      <c r="K1973" s="106"/>
      <c r="L1973" s="106"/>
      <c r="M1973" s="106"/>
      <c r="N1973" s="106"/>
      <c r="O1973" s="106"/>
      <c r="P1973" s="106"/>
      <c r="Q1973" s="106"/>
      <c r="R1973" s="106"/>
      <c r="S1973" s="106"/>
      <c r="T1973" s="106"/>
      <c r="U1973" s="106"/>
      <c r="V1973" s="106"/>
      <c r="W1973" s="106"/>
      <c r="X1973" s="106"/>
      <c r="Y1973" s="106"/>
    </row>
    <row r="1974" spans="8:25">
      <c r="H1974" s="106"/>
      <c r="I1974" s="106"/>
      <c r="J1974" s="106"/>
      <c r="K1974" s="106"/>
      <c r="L1974" s="106"/>
      <c r="M1974" s="106"/>
      <c r="N1974" s="106"/>
      <c r="O1974" s="106"/>
      <c r="P1974" s="106"/>
      <c r="Q1974" s="106"/>
      <c r="R1974" s="106"/>
      <c r="S1974" s="106"/>
      <c r="T1974" s="106"/>
      <c r="U1974" s="106"/>
      <c r="V1974" s="106"/>
      <c r="W1974" s="106"/>
      <c r="X1974" s="106"/>
      <c r="Y1974" s="106"/>
    </row>
    <row r="1975" spans="8:25">
      <c r="H1975" s="106"/>
      <c r="I1975" s="106"/>
      <c r="J1975" s="106"/>
      <c r="K1975" s="106"/>
      <c r="L1975" s="106"/>
      <c r="M1975" s="106"/>
      <c r="N1975" s="106"/>
      <c r="O1975" s="106"/>
      <c r="P1975" s="106"/>
      <c r="Q1975" s="106"/>
      <c r="R1975" s="106"/>
      <c r="S1975" s="106"/>
      <c r="T1975" s="106"/>
      <c r="U1975" s="106"/>
      <c r="V1975" s="106"/>
      <c r="W1975" s="106"/>
      <c r="X1975" s="106"/>
      <c r="Y1975" s="106"/>
    </row>
    <row r="1976" spans="8:25">
      <c r="H1976" s="106"/>
      <c r="I1976" s="106"/>
      <c r="J1976" s="106"/>
      <c r="K1976" s="106"/>
      <c r="L1976" s="106"/>
      <c r="M1976" s="106"/>
      <c r="N1976" s="106"/>
      <c r="O1976" s="106"/>
      <c r="P1976" s="106"/>
      <c r="Q1976" s="106"/>
      <c r="R1976" s="106"/>
      <c r="S1976" s="106"/>
      <c r="T1976" s="106"/>
      <c r="U1976" s="106"/>
      <c r="V1976" s="106"/>
      <c r="W1976" s="106"/>
      <c r="X1976" s="106"/>
      <c r="Y1976" s="106"/>
    </row>
    <row r="1977" spans="8:25">
      <c r="H1977" s="106"/>
      <c r="I1977" s="106"/>
      <c r="J1977" s="106"/>
      <c r="K1977" s="106"/>
      <c r="L1977" s="106"/>
      <c r="M1977" s="106"/>
      <c r="N1977" s="106"/>
      <c r="O1977" s="106"/>
      <c r="P1977" s="106"/>
      <c r="Q1977" s="106"/>
      <c r="R1977" s="106"/>
      <c r="S1977" s="106"/>
      <c r="T1977" s="106"/>
      <c r="U1977" s="106"/>
      <c r="V1977" s="106"/>
      <c r="W1977" s="106"/>
      <c r="X1977" s="106"/>
      <c r="Y1977" s="106"/>
    </row>
    <row r="1978" spans="8:25">
      <c r="H1978" s="106"/>
      <c r="I1978" s="106"/>
      <c r="J1978" s="106"/>
      <c r="K1978" s="106"/>
      <c r="L1978" s="106"/>
      <c r="M1978" s="106"/>
      <c r="N1978" s="106"/>
      <c r="O1978" s="106"/>
      <c r="P1978" s="106"/>
      <c r="Q1978" s="106"/>
      <c r="R1978" s="106"/>
      <c r="S1978" s="106"/>
      <c r="T1978" s="106"/>
      <c r="U1978" s="106"/>
      <c r="V1978" s="106"/>
      <c r="W1978" s="106"/>
      <c r="X1978" s="106"/>
      <c r="Y1978" s="106"/>
    </row>
    <row r="1979" spans="8:25">
      <c r="H1979" s="106"/>
      <c r="I1979" s="106"/>
      <c r="J1979" s="106"/>
      <c r="K1979" s="106"/>
      <c r="L1979" s="106"/>
      <c r="M1979" s="106"/>
      <c r="N1979" s="106"/>
      <c r="O1979" s="106"/>
      <c r="P1979" s="106"/>
      <c r="Q1979" s="106"/>
      <c r="R1979" s="106"/>
      <c r="S1979" s="106"/>
      <c r="T1979" s="106"/>
      <c r="U1979" s="106"/>
      <c r="V1979" s="106"/>
      <c r="W1979" s="106"/>
      <c r="X1979" s="106"/>
      <c r="Y1979" s="106"/>
    </row>
    <row r="1980" spans="8:25">
      <c r="H1980" s="106"/>
      <c r="I1980" s="106"/>
      <c r="J1980" s="106"/>
      <c r="K1980" s="106"/>
      <c r="L1980" s="106"/>
      <c r="M1980" s="106"/>
      <c r="N1980" s="106"/>
      <c r="O1980" s="106"/>
      <c r="P1980" s="106"/>
      <c r="Q1980" s="106"/>
      <c r="R1980" s="106"/>
      <c r="S1980" s="106"/>
      <c r="T1980" s="106"/>
      <c r="U1980" s="106"/>
      <c r="V1980" s="106"/>
      <c r="W1980" s="106"/>
      <c r="X1980" s="106"/>
      <c r="Y1980" s="106"/>
    </row>
    <row r="1981" spans="8:25">
      <c r="H1981" s="106"/>
      <c r="I1981" s="106"/>
      <c r="J1981" s="106"/>
      <c r="K1981" s="106"/>
      <c r="L1981" s="106"/>
      <c r="M1981" s="106"/>
      <c r="N1981" s="106"/>
      <c r="O1981" s="106"/>
      <c r="P1981" s="106"/>
      <c r="Q1981" s="106"/>
      <c r="R1981" s="106"/>
      <c r="S1981" s="106"/>
      <c r="T1981" s="106"/>
      <c r="U1981" s="106"/>
      <c r="V1981" s="106"/>
      <c r="W1981" s="106"/>
      <c r="X1981" s="106"/>
      <c r="Y1981" s="106"/>
    </row>
    <row r="1982" spans="8:25">
      <c r="H1982" s="106"/>
      <c r="I1982" s="106"/>
      <c r="J1982" s="106"/>
      <c r="K1982" s="106"/>
      <c r="L1982" s="106"/>
      <c r="M1982" s="106"/>
      <c r="N1982" s="106"/>
      <c r="O1982" s="106"/>
      <c r="P1982" s="106"/>
      <c r="Q1982" s="106"/>
      <c r="R1982" s="106"/>
      <c r="S1982" s="106"/>
      <c r="T1982" s="106"/>
      <c r="U1982" s="106"/>
      <c r="V1982" s="106"/>
      <c r="W1982" s="106"/>
      <c r="X1982" s="106"/>
      <c r="Y1982" s="106"/>
    </row>
    <row r="1983" spans="8:25">
      <c r="H1983" s="106"/>
      <c r="I1983" s="106"/>
      <c r="J1983" s="106"/>
      <c r="K1983" s="106"/>
      <c r="L1983" s="106"/>
      <c r="M1983" s="106"/>
      <c r="N1983" s="106"/>
      <c r="O1983" s="106"/>
      <c r="P1983" s="106"/>
      <c r="Q1983" s="106"/>
      <c r="R1983" s="106"/>
      <c r="S1983" s="106"/>
      <c r="T1983" s="106"/>
      <c r="U1983" s="106"/>
      <c r="V1983" s="106"/>
      <c r="W1983" s="106"/>
      <c r="X1983" s="106"/>
      <c r="Y1983" s="106"/>
    </row>
    <row r="1984" spans="8:25">
      <c r="H1984" s="106"/>
      <c r="I1984" s="106"/>
      <c r="J1984" s="106"/>
      <c r="K1984" s="106"/>
      <c r="L1984" s="106"/>
      <c r="M1984" s="106"/>
      <c r="N1984" s="106"/>
      <c r="O1984" s="106"/>
      <c r="P1984" s="106"/>
      <c r="Q1984" s="106"/>
      <c r="R1984" s="106"/>
      <c r="S1984" s="106"/>
      <c r="T1984" s="106"/>
      <c r="U1984" s="106"/>
      <c r="V1984" s="106"/>
      <c r="W1984" s="106"/>
      <c r="X1984" s="106"/>
      <c r="Y1984" s="106"/>
    </row>
    <row r="1985" spans="8:25">
      <c r="H1985" s="106"/>
      <c r="I1985" s="106"/>
      <c r="J1985" s="106"/>
      <c r="K1985" s="106"/>
      <c r="L1985" s="106"/>
      <c r="M1985" s="106"/>
      <c r="N1985" s="106"/>
      <c r="O1985" s="106"/>
      <c r="P1985" s="106"/>
      <c r="Q1985" s="106"/>
      <c r="R1985" s="106"/>
      <c r="S1985" s="106"/>
      <c r="T1985" s="106"/>
      <c r="U1985" s="106"/>
      <c r="V1985" s="106"/>
      <c r="W1985" s="106"/>
      <c r="X1985" s="106"/>
      <c r="Y1985" s="106"/>
    </row>
    <row r="1986" spans="8:25">
      <c r="H1986" s="106"/>
      <c r="I1986" s="106"/>
      <c r="J1986" s="106"/>
      <c r="K1986" s="106"/>
      <c r="L1986" s="106"/>
      <c r="M1986" s="106"/>
      <c r="N1986" s="106"/>
      <c r="O1986" s="106"/>
      <c r="P1986" s="106"/>
      <c r="Q1986" s="106"/>
      <c r="R1986" s="106"/>
      <c r="S1986" s="106"/>
      <c r="T1986" s="106"/>
      <c r="U1986" s="106"/>
      <c r="V1986" s="106"/>
      <c r="W1986" s="106"/>
      <c r="X1986" s="106"/>
      <c r="Y1986" s="106"/>
    </row>
    <row r="1987" spans="8:25">
      <c r="H1987" s="106"/>
      <c r="I1987" s="106"/>
      <c r="J1987" s="106"/>
      <c r="K1987" s="106"/>
      <c r="L1987" s="106"/>
      <c r="M1987" s="106"/>
      <c r="N1987" s="106"/>
      <c r="O1987" s="106"/>
      <c r="P1987" s="106"/>
      <c r="Q1987" s="106"/>
      <c r="R1987" s="106"/>
      <c r="S1987" s="106"/>
      <c r="T1987" s="106"/>
      <c r="U1987" s="106"/>
      <c r="V1987" s="106"/>
      <c r="W1987" s="106"/>
      <c r="X1987" s="106"/>
      <c r="Y1987" s="106"/>
    </row>
    <row r="1988" spans="8:25">
      <c r="H1988" s="106"/>
      <c r="I1988" s="106"/>
      <c r="J1988" s="106"/>
      <c r="K1988" s="106"/>
      <c r="L1988" s="106"/>
      <c r="M1988" s="106"/>
      <c r="N1988" s="106"/>
      <c r="O1988" s="106"/>
      <c r="P1988" s="106"/>
      <c r="Q1988" s="106"/>
      <c r="R1988" s="106"/>
      <c r="S1988" s="106"/>
      <c r="T1988" s="106"/>
      <c r="U1988" s="106"/>
      <c r="V1988" s="106"/>
      <c r="W1988" s="106"/>
      <c r="X1988" s="106"/>
      <c r="Y1988" s="106"/>
    </row>
    <row r="1989" spans="8:25">
      <c r="H1989" s="106"/>
      <c r="I1989" s="106"/>
      <c r="J1989" s="106"/>
      <c r="K1989" s="106"/>
      <c r="L1989" s="106"/>
      <c r="M1989" s="106"/>
      <c r="N1989" s="106"/>
      <c r="O1989" s="106"/>
      <c r="P1989" s="106"/>
      <c r="Q1989" s="106"/>
      <c r="R1989" s="106"/>
      <c r="S1989" s="106"/>
      <c r="T1989" s="106"/>
      <c r="U1989" s="106"/>
      <c r="V1989" s="106"/>
      <c r="W1989" s="106"/>
      <c r="X1989" s="106"/>
      <c r="Y1989" s="106"/>
    </row>
    <row r="1990" spans="8:25">
      <c r="H1990" s="106"/>
      <c r="I1990" s="106"/>
      <c r="J1990" s="106"/>
      <c r="K1990" s="106"/>
      <c r="L1990" s="106"/>
      <c r="M1990" s="106"/>
      <c r="N1990" s="106"/>
      <c r="O1990" s="106"/>
      <c r="P1990" s="106"/>
      <c r="Q1990" s="106"/>
      <c r="R1990" s="106"/>
      <c r="S1990" s="106"/>
      <c r="T1990" s="106"/>
      <c r="U1990" s="106"/>
      <c r="V1990" s="106"/>
      <c r="W1990" s="106"/>
      <c r="X1990" s="106"/>
      <c r="Y1990" s="106"/>
    </row>
    <row r="1991" spans="8:25">
      <c r="H1991" s="106"/>
      <c r="I1991" s="106"/>
      <c r="J1991" s="106"/>
      <c r="K1991" s="106"/>
      <c r="L1991" s="106"/>
      <c r="M1991" s="106"/>
      <c r="N1991" s="106"/>
      <c r="O1991" s="106"/>
      <c r="P1991" s="106"/>
      <c r="Q1991" s="106"/>
      <c r="R1991" s="106"/>
      <c r="S1991" s="106"/>
      <c r="T1991" s="106"/>
      <c r="U1991" s="106"/>
      <c r="V1991" s="106"/>
      <c r="W1991" s="106"/>
      <c r="X1991" s="106"/>
      <c r="Y1991" s="106"/>
    </row>
    <row r="1992" spans="8:25">
      <c r="H1992" s="106"/>
      <c r="I1992" s="106"/>
      <c r="J1992" s="106"/>
      <c r="K1992" s="106"/>
      <c r="L1992" s="106"/>
      <c r="M1992" s="106"/>
      <c r="N1992" s="106"/>
      <c r="O1992" s="106"/>
      <c r="P1992" s="106"/>
      <c r="Q1992" s="106"/>
      <c r="R1992" s="106"/>
      <c r="S1992" s="106"/>
      <c r="T1992" s="106"/>
      <c r="U1992" s="106"/>
      <c r="V1992" s="106"/>
      <c r="W1992" s="106"/>
      <c r="X1992" s="106"/>
      <c r="Y1992" s="106"/>
    </row>
    <row r="1993" spans="8:25">
      <c r="H1993" s="106"/>
      <c r="I1993" s="106"/>
      <c r="J1993" s="106"/>
      <c r="K1993" s="106"/>
      <c r="L1993" s="106"/>
      <c r="M1993" s="106"/>
      <c r="N1993" s="106"/>
      <c r="O1993" s="106"/>
      <c r="P1993" s="106"/>
      <c r="Q1993" s="106"/>
      <c r="R1993" s="106"/>
      <c r="S1993" s="106"/>
      <c r="T1993" s="106"/>
      <c r="U1993" s="106"/>
      <c r="V1993" s="106"/>
      <c r="W1993" s="106"/>
      <c r="X1993" s="106"/>
      <c r="Y1993" s="106"/>
    </row>
    <row r="1994" spans="8:25">
      <c r="H1994" s="106"/>
      <c r="I1994" s="106"/>
      <c r="J1994" s="106"/>
      <c r="K1994" s="106"/>
      <c r="L1994" s="106"/>
      <c r="M1994" s="106"/>
      <c r="N1994" s="106"/>
      <c r="O1994" s="106"/>
      <c r="P1994" s="106"/>
      <c r="Q1994" s="106"/>
      <c r="R1994" s="106"/>
      <c r="S1994" s="106"/>
      <c r="T1994" s="106"/>
      <c r="U1994" s="106"/>
      <c r="V1994" s="106"/>
      <c r="W1994" s="106"/>
      <c r="X1994" s="106"/>
      <c r="Y1994" s="106"/>
    </row>
    <row r="1995" spans="8:25">
      <c r="H1995" s="106"/>
      <c r="I1995" s="106"/>
      <c r="J1995" s="106"/>
      <c r="K1995" s="106"/>
      <c r="L1995" s="106"/>
      <c r="M1995" s="106"/>
      <c r="N1995" s="106"/>
      <c r="O1995" s="106"/>
      <c r="P1995" s="106"/>
      <c r="Q1995" s="106"/>
      <c r="R1995" s="106"/>
      <c r="S1995" s="106"/>
      <c r="T1995" s="106"/>
      <c r="U1995" s="106"/>
      <c r="V1995" s="106"/>
      <c r="W1995" s="106"/>
      <c r="X1995" s="106"/>
      <c r="Y1995" s="106"/>
    </row>
    <row r="1996" spans="8:25">
      <c r="H1996" s="106"/>
      <c r="I1996" s="106"/>
      <c r="J1996" s="106"/>
      <c r="K1996" s="106"/>
      <c r="L1996" s="106"/>
      <c r="M1996" s="106"/>
      <c r="N1996" s="106"/>
      <c r="O1996" s="106"/>
      <c r="P1996" s="106"/>
      <c r="Q1996" s="106"/>
      <c r="R1996" s="106"/>
      <c r="S1996" s="106"/>
      <c r="T1996" s="106"/>
      <c r="U1996" s="106"/>
      <c r="V1996" s="106"/>
      <c r="W1996" s="106"/>
      <c r="X1996" s="106"/>
      <c r="Y1996" s="106"/>
    </row>
    <row r="1997" spans="8:25">
      <c r="H1997" s="106"/>
      <c r="I1997" s="106"/>
      <c r="J1997" s="106"/>
      <c r="K1997" s="106"/>
      <c r="L1997" s="106"/>
      <c r="M1997" s="106"/>
      <c r="N1997" s="106"/>
      <c r="O1997" s="106"/>
      <c r="P1997" s="106"/>
      <c r="Q1997" s="106"/>
      <c r="R1997" s="106"/>
      <c r="S1997" s="106"/>
      <c r="T1997" s="106"/>
      <c r="U1997" s="106"/>
      <c r="V1997" s="106"/>
      <c r="W1997" s="106"/>
      <c r="X1997" s="106"/>
      <c r="Y1997" s="106"/>
    </row>
    <row r="1998" spans="8:25">
      <c r="H1998" s="106"/>
      <c r="I1998" s="106"/>
      <c r="J1998" s="106"/>
      <c r="K1998" s="106"/>
      <c r="L1998" s="106"/>
      <c r="M1998" s="106"/>
      <c r="N1998" s="106"/>
      <c r="O1998" s="106"/>
      <c r="P1998" s="106"/>
      <c r="Q1998" s="106"/>
      <c r="R1998" s="106"/>
      <c r="S1998" s="106"/>
      <c r="T1998" s="106"/>
      <c r="U1998" s="106"/>
      <c r="V1998" s="106"/>
      <c r="W1998" s="106"/>
      <c r="X1998" s="106"/>
      <c r="Y1998" s="106"/>
    </row>
    <row r="1999" spans="8:25">
      <c r="H1999" s="106"/>
      <c r="I1999" s="106"/>
      <c r="J1999" s="106"/>
      <c r="K1999" s="106"/>
      <c r="L1999" s="106"/>
      <c r="M1999" s="106"/>
      <c r="N1999" s="106"/>
      <c r="O1999" s="106"/>
      <c r="P1999" s="106"/>
      <c r="Q1999" s="106"/>
      <c r="R1999" s="106"/>
      <c r="S1999" s="106"/>
      <c r="T1999" s="106"/>
      <c r="U1999" s="106"/>
      <c r="V1999" s="106"/>
      <c r="W1999" s="106"/>
      <c r="X1999" s="106"/>
      <c r="Y1999" s="106"/>
    </row>
    <row r="2000" spans="8:25">
      <c r="H2000" s="106"/>
      <c r="I2000" s="106"/>
      <c r="J2000" s="106"/>
      <c r="K2000" s="106"/>
      <c r="L2000" s="106"/>
      <c r="M2000" s="106"/>
      <c r="N2000" s="106"/>
      <c r="O2000" s="106"/>
      <c r="P2000" s="106"/>
      <c r="Q2000" s="106"/>
      <c r="R2000" s="106"/>
      <c r="S2000" s="106"/>
      <c r="T2000" s="106"/>
      <c r="U2000" s="106"/>
      <c r="V2000" s="106"/>
      <c r="W2000" s="106"/>
      <c r="X2000" s="106"/>
      <c r="Y2000" s="106"/>
    </row>
    <row r="2001" spans="8:25">
      <c r="H2001" s="106"/>
      <c r="I2001" s="106"/>
      <c r="J2001" s="106"/>
      <c r="K2001" s="106"/>
      <c r="L2001" s="106"/>
      <c r="M2001" s="106"/>
      <c r="N2001" s="106"/>
      <c r="O2001" s="106"/>
      <c r="P2001" s="106"/>
      <c r="Q2001" s="106"/>
      <c r="R2001" s="106"/>
      <c r="S2001" s="106"/>
      <c r="T2001" s="106"/>
      <c r="U2001" s="106"/>
      <c r="V2001" s="106"/>
      <c r="W2001" s="106"/>
      <c r="X2001" s="106"/>
      <c r="Y2001" s="106"/>
    </row>
    <row r="2002" spans="8:25">
      <c r="H2002" s="106"/>
      <c r="I2002" s="106"/>
      <c r="J2002" s="106"/>
      <c r="K2002" s="106"/>
      <c r="L2002" s="106"/>
      <c r="M2002" s="106"/>
      <c r="N2002" s="106"/>
      <c r="O2002" s="106"/>
      <c r="P2002" s="106"/>
      <c r="Q2002" s="106"/>
      <c r="R2002" s="106"/>
      <c r="S2002" s="106"/>
      <c r="T2002" s="106"/>
      <c r="U2002" s="106"/>
      <c r="V2002" s="106"/>
      <c r="W2002" s="106"/>
      <c r="X2002" s="106"/>
      <c r="Y2002" s="106"/>
    </row>
    <row r="2003" spans="8:25">
      <c r="H2003" s="106"/>
      <c r="I2003" s="106"/>
      <c r="J2003" s="106"/>
      <c r="K2003" s="106"/>
      <c r="L2003" s="106"/>
      <c r="M2003" s="106"/>
      <c r="N2003" s="106"/>
      <c r="O2003" s="106"/>
      <c r="P2003" s="106"/>
      <c r="Q2003" s="106"/>
      <c r="R2003" s="106"/>
      <c r="S2003" s="106"/>
      <c r="T2003" s="106"/>
      <c r="U2003" s="106"/>
      <c r="V2003" s="106"/>
      <c r="W2003" s="106"/>
      <c r="X2003" s="106"/>
      <c r="Y2003" s="106"/>
    </row>
    <row r="2004" spans="8:25">
      <c r="H2004" s="106"/>
      <c r="I2004" s="106"/>
      <c r="J2004" s="106"/>
      <c r="K2004" s="106"/>
      <c r="L2004" s="106"/>
      <c r="M2004" s="106"/>
      <c r="N2004" s="106"/>
      <c r="O2004" s="106"/>
      <c r="P2004" s="106"/>
      <c r="Q2004" s="106"/>
      <c r="R2004" s="106"/>
      <c r="S2004" s="106"/>
      <c r="T2004" s="106"/>
      <c r="U2004" s="106"/>
      <c r="V2004" s="106"/>
      <c r="W2004" s="106"/>
      <c r="X2004" s="106"/>
      <c r="Y2004" s="106"/>
    </row>
    <row r="2005" spans="8:25">
      <c r="H2005" s="106"/>
      <c r="I2005" s="106"/>
      <c r="J2005" s="106"/>
      <c r="K2005" s="106"/>
      <c r="L2005" s="106"/>
      <c r="M2005" s="106"/>
      <c r="N2005" s="106"/>
      <c r="O2005" s="106"/>
      <c r="P2005" s="106"/>
      <c r="Q2005" s="106"/>
      <c r="R2005" s="106"/>
      <c r="S2005" s="106"/>
      <c r="T2005" s="106"/>
      <c r="U2005" s="106"/>
      <c r="V2005" s="106"/>
      <c r="W2005" s="106"/>
      <c r="X2005" s="106"/>
      <c r="Y2005" s="106"/>
    </row>
    <row r="2006" spans="8:25">
      <c r="H2006" s="106"/>
      <c r="I2006" s="106"/>
      <c r="J2006" s="106"/>
      <c r="K2006" s="106"/>
      <c r="L2006" s="106"/>
      <c r="M2006" s="106"/>
      <c r="N2006" s="106"/>
      <c r="O2006" s="106"/>
      <c r="P2006" s="106"/>
      <c r="Q2006" s="106"/>
      <c r="R2006" s="106"/>
      <c r="S2006" s="106"/>
      <c r="T2006" s="106"/>
      <c r="U2006" s="106"/>
      <c r="V2006" s="106"/>
      <c r="W2006" s="106"/>
      <c r="X2006" s="106"/>
      <c r="Y2006" s="106"/>
    </row>
    <row r="2007" spans="8:25">
      <c r="H2007" s="106"/>
      <c r="I2007" s="106"/>
      <c r="J2007" s="106"/>
      <c r="K2007" s="106"/>
      <c r="L2007" s="106"/>
      <c r="M2007" s="106"/>
      <c r="N2007" s="106"/>
      <c r="O2007" s="106"/>
      <c r="P2007" s="106"/>
      <c r="Q2007" s="106"/>
      <c r="R2007" s="106"/>
      <c r="S2007" s="106"/>
      <c r="T2007" s="106"/>
      <c r="U2007" s="106"/>
      <c r="V2007" s="106"/>
      <c r="W2007" s="106"/>
      <c r="X2007" s="106"/>
      <c r="Y2007" s="106"/>
    </row>
    <row r="2008" spans="8:25">
      <c r="H2008" s="106"/>
      <c r="I2008" s="106"/>
      <c r="J2008" s="106"/>
      <c r="K2008" s="106"/>
      <c r="L2008" s="106"/>
      <c r="M2008" s="106"/>
      <c r="N2008" s="106"/>
      <c r="O2008" s="106"/>
      <c r="P2008" s="106"/>
      <c r="Q2008" s="106"/>
      <c r="R2008" s="106"/>
      <c r="S2008" s="106"/>
      <c r="T2008" s="106"/>
      <c r="U2008" s="106"/>
      <c r="V2008" s="106"/>
      <c r="W2008" s="106"/>
      <c r="X2008" s="106"/>
      <c r="Y2008" s="106"/>
    </row>
    <row r="2009" spans="8:25">
      <c r="H2009" s="106"/>
      <c r="I2009" s="106"/>
      <c r="J2009" s="106"/>
      <c r="K2009" s="106"/>
      <c r="L2009" s="106"/>
      <c r="M2009" s="106"/>
      <c r="N2009" s="106"/>
      <c r="O2009" s="106"/>
      <c r="P2009" s="106"/>
      <c r="Q2009" s="106"/>
      <c r="R2009" s="106"/>
      <c r="S2009" s="106"/>
      <c r="T2009" s="106"/>
      <c r="U2009" s="106"/>
      <c r="V2009" s="106"/>
      <c r="W2009" s="106"/>
      <c r="X2009" s="106"/>
      <c r="Y2009" s="106"/>
    </row>
    <row r="2010" spans="8:25">
      <c r="H2010" s="106"/>
      <c r="I2010" s="106"/>
      <c r="J2010" s="106"/>
      <c r="K2010" s="106"/>
      <c r="L2010" s="106"/>
      <c r="M2010" s="106"/>
      <c r="N2010" s="106"/>
      <c r="O2010" s="106"/>
      <c r="P2010" s="106"/>
      <c r="Q2010" s="106"/>
      <c r="R2010" s="106"/>
      <c r="S2010" s="106"/>
      <c r="T2010" s="106"/>
      <c r="U2010" s="106"/>
      <c r="V2010" s="106"/>
      <c r="W2010" s="106"/>
      <c r="X2010" s="106"/>
      <c r="Y2010" s="106"/>
    </row>
    <row r="2011" spans="8:25">
      <c r="H2011" s="106"/>
      <c r="I2011" s="106"/>
      <c r="J2011" s="106"/>
      <c r="K2011" s="106"/>
      <c r="L2011" s="106"/>
      <c r="M2011" s="106"/>
      <c r="N2011" s="106"/>
      <c r="O2011" s="106"/>
      <c r="P2011" s="106"/>
      <c r="Q2011" s="106"/>
      <c r="R2011" s="106"/>
      <c r="S2011" s="106"/>
      <c r="T2011" s="106"/>
      <c r="U2011" s="106"/>
      <c r="V2011" s="106"/>
      <c r="W2011" s="106"/>
      <c r="X2011" s="106"/>
      <c r="Y2011" s="106"/>
    </row>
    <row r="2012" spans="8:25">
      <c r="H2012" s="106"/>
      <c r="I2012" s="106"/>
      <c r="J2012" s="106"/>
      <c r="K2012" s="106"/>
      <c r="L2012" s="106"/>
      <c r="M2012" s="106"/>
      <c r="N2012" s="106"/>
      <c r="O2012" s="106"/>
      <c r="P2012" s="106"/>
      <c r="Q2012" s="106"/>
      <c r="R2012" s="106"/>
      <c r="S2012" s="106"/>
      <c r="T2012" s="106"/>
      <c r="U2012" s="106"/>
      <c r="V2012" s="106"/>
      <c r="W2012" s="106"/>
      <c r="X2012" s="106"/>
      <c r="Y2012" s="106"/>
    </row>
    <row r="2013" spans="8:25">
      <c r="H2013" s="106"/>
      <c r="I2013" s="106"/>
      <c r="J2013" s="106"/>
      <c r="K2013" s="106"/>
      <c r="L2013" s="106"/>
      <c r="M2013" s="106"/>
      <c r="N2013" s="106"/>
      <c r="O2013" s="106"/>
      <c r="P2013" s="106"/>
      <c r="Q2013" s="106"/>
      <c r="R2013" s="106"/>
      <c r="S2013" s="106"/>
      <c r="T2013" s="106"/>
      <c r="U2013" s="106"/>
      <c r="V2013" s="106"/>
      <c r="W2013" s="106"/>
      <c r="X2013" s="106"/>
      <c r="Y2013" s="106"/>
    </row>
    <row r="2014" spans="8:25">
      <c r="H2014" s="106"/>
      <c r="I2014" s="106"/>
      <c r="J2014" s="106"/>
      <c r="K2014" s="106"/>
      <c r="L2014" s="106"/>
      <c r="M2014" s="106"/>
      <c r="N2014" s="106"/>
      <c r="O2014" s="106"/>
      <c r="P2014" s="106"/>
      <c r="Q2014" s="106"/>
      <c r="R2014" s="106"/>
      <c r="S2014" s="106"/>
      <c r="T2014" s="106"/>
      <c r="U2014" s="106"/>
      <c r="V2014" s="106"/>
      <c r="W2014" s="106"/>
      <c r="X2014" s="106"/>
      <c r="Y2014" s="106"/>
    </row>
    <row r="2015" spans="8:25">
      <c r="H2015" s="106"/>
      <c r="I2015" s="106"/>
      <c r="J2015" s="106"/>
      <c r="K2015" s="106"/>
      <c r="L2015" s="106"/>
      <c r="M2015" s="106"/>
      <c r="N2015" s="106"/>
      <c r="O2015" s="106"/>
      <c r="P2015" s="106"/>
      <c r="Q2015" s="106"/>
      <c r="R2015" s="106"/>
      <c r="S2015" s="106"/>
      <c r="T2015" s="106"/>
      <c r="U2015" s="106"/>
      <c r="V2015" s="106"/>
      <c r="W2015" s="106"/>
      <c r="X2015" s="106"/>
      <c r="Y2015" s="106"/>
    </row>
    <row r="2016" spans="8:25">
      <c r="H2016" s="106"/>
      <c r="I2016" s="106"/>
      <c r="J2016" s="106"/>
      <c r="K2016" s="106"/>
      <c r="L2016" s="106"/>
      <c r="M2016" s="106"/>
      <c r="N2016" s="106"/>
      <c r="O2016" s="106"/>
      <c r="P2016" s="106"/>
      <c r="Q2016" s="106"/>
      <c r="R2016" s="106"/>
      <c r="S2016" s="106"/>
      <c r="T2016" s="106"/>
      <c r="U2016" s="106"/>
      <c r="V2016" s="106"/>
      <c r="W2016" s="106"/>
      <c r="X2016" s="106"/>
      <c r="Y2016" s="106"/>
    </row>
    <row r="2017" spans="8:25">
      <c r="H2017" s="106"/>
      <c r="I2017" s="106"/>
      <c r="J2017" s="106"/>
      <c r="K2017" s="106"/>
      <c r="L2017" s="106"/>
      <c r="M2017" s="106"/>
      <c r="N2017" s="106"/>
      <c r="O2017" s="106"/>
      <c r="P2017" s="106"/>
      <c r="Q2017" s="106"/>
      <c r="R2017" s="106"/>
      <c r="S2017" s="106"/>
      <c r="T2017" s="106"/>
      <c r="U2017" s="106"/>
      <c r="V2017" s="106"/>
      <c r="W2017" s="106"/>
      <c r="X2017" s="106"/>
      <c r="Y2017" s="106"/>
    </row>
    <row r="2018" spans="8:25">
      <c r="H2018" s="106"/>
      <c r="I2018" s="106"/>
      <c r="J2018" s="106"/>
      <c r="K2018" s="106"/>
      <c r="L2018" s="106"/>
      <c r="M2018" s="106"/>
      <c r="N2018" s="106"/>
      <c r="O2018" s="106"/>
      <c r="P2018" s="106"/>
      <c r="Q2018" s="106"/>
      <c r="R2018" s="106"/>
      <c r="S2018" s="106"/>
      <c r="T2018" s="106"/>
      <c r="U2018" s="106"/>
      <c r="V2018" s="106"/>
      <c r="W2018" s="106"/>
      <c r="X2018" s="106"/>
      <c r="Y2018" s="106"/>
    </row>
    <row r="2019" spans="8:25">
      <c r="H2019" s="106"/>
      <c r="I2019" s="106"/>
      <c r="J2019" s="106"/>
      <c r="K2019" s="106"/>
      <c r="L2019" s="106"/>
      <c r="M2019" s="106"/>
      <c r="N2019" s="106"/>
      <c r="O2019" s="106"/>
      <c r="P2019" s="106"/>
      <c r="Q2019" s="106"/>
      <c r="R2019" s="106"/>
      <c r="S2019" s="106"/>
      <c r="T2019" s="106"/>
      <c r="U2019" s="106"/>
      <c r="V2019" s="106"/>
      <c r="W2019" s="106"/>
      <c r="X2019" s="106"/>
      <c r="Y2019" s="106"/>
    </row>
    <row r="2020" spans="8:25">
      <c r="H2020" s="106"/>
      <c r="I2020" s="106"/>
      <c r="J2020" s="106"/>
      <c r="K2020" s="106"/>
      <c r="L2020" s="106"/>
      <c r="M2020" s="106"/>
      <c r="N2020" s="106"/>
      <c r="O2020" s="106"/>
      <c r="P2020" s="106"/>
      <c r="Q2020" s="106"/>
      <c r="R2020" s="106"/>
      <c r="S2020" s="106"/>
      <c r="T2020" s="106"/>
      <c r="U2020" s="106"/>
      <c r="V2020" s="106"/>
      <c r="W2020" s="106"/>
      <c r="X2020" s="106"/>
      <c r="Y2020" s="106"/>
    </row>
    <row r="2021" spans="8:25">
      <c r="H2021" s="106"/>
      <c r="I2021" s="106"/>
      <c r="J2021" s="106"/>
      <c r="K2021" s="106"/>
      <c r="L2021" s="106"/>
      <c r="M2021" s="106"/>
      <c r="N2021" s="106"/>
      <c r="O2021" s="106"/>
      <c r="P2021" s="106"/>
      <c r="Q2021" s="106"/>
      <c r="R2021" s="106"/>
      <c r="S2021" s="106"/>
      <c r="T2021" s="106"/>
      <c r="U2021" s="106"/>
      <c r="V2021" s="106"/>
      <c r="W2021" s="106"/>
      <c r="X2021" s="106"/>
      <c r="Y2021" s="106"/>
    </row>
    <row r="2022" spans="8:25">
      <c r="H2022" s="106"/>
      <c r="I2022" s="106"/>
      <c r="J2022" s="106"/>
      <c r="K2022" s="106"/>
      <c r="L2022" s="106"/>
      <c r="M2022" s="106"/>
      <c r="N2022" s="106"/>
      <c r="O2022" s="106"/>
      <c r="P2022" s="106"/>
      <c r="Q2022" s="106"/>
      <c r="R2022" s="106"/>
      <c r="S2022" s="106"/>
      <c r="T2022" s="106"/>
      <c r="U2022" s="106"/>
      <c r="V2022" s="106"/>
      <c r="W2022" s="106"/>
      <c r="X2022" s="106"/>
      <c r="Y2022" s="106"/>
    </row>
    <row r="2023" spans="8:25">
      <c r="H2023" s="106"/>
      <c r="I2023" s="106"/>
      <c r="J2023" s="106"/>
      <c r="K2023" s="106"/>
      <c r="L2023" s="106"/>
      <c r="M2023" s="106"/>
      <c r="N2023" s="106"/>
      <c r="O2023" s="106"/>
      <c r="P2023" s="106"/>
      <c r="Q2023" s="106"/>
      <c r="R2023" s="106"/>
      <c r="S2023" s="106"/>
      <c r="T2023" s="106"/>
      <c r="U2023" s="106"/>
      <c r="V2023" s="106"/>
      <c r="W2023" s="106"/>
      <c r="X2023" s="106"/>
      <c r="Y2023" s="106"/>
    </row>
    <row r="2024" spans="8:25">
      <c r="H2024" s="106"/>
      <c r="I2024" s="106"/>
      <c r="J2024" s="106"/>
      <c r="K2024" s="106"/>
      <c r="L2024" s="106"/>
      <c r="M2024" s="106"/>
      <c r="N2024" s="106"/>
      <c r="O2024" s="106"/>
      <c r="P2024" s="106"/>
      <c r="Q2024" s="106"/>
      <c r="R2024" s="106"/>
      <c r="S2024" s="106"/>
      <c r="T2024" s="106"/>
      <c r="U2024" s="106"/>
      <c r="V2024" s="106"/>
      <c r="W2024" s="106"/>
      <c r="X2024" s="106"/>
      <c r="Y2024" s="106"/>
    </row>
    <row r="2025" spans="8:25">
      <c r="H2025" s="106"/>
      <c r="I2025" s="106"/>
      <c r="J2025" s="106"/>
      <c r="K2025" s="106"/>
      <c r="L2025" s="106"/>
      <c r="M2025" s="106"/>
      <c r="N2025" s="106"/>
      <c r="O2025" s="106"/>
      <c r="P2025" s="106"/>
      <c r="Q2025" s="106"/>
      <c r="R2025" s="106"/>
      <c r="S2025" s="106"/>
      <c r="T2025" s="106"/>
      <c r="U2025" s="106"/>
      <c r="V2025" s="106"/>
      <c r="W2025" s="106"/>
      <c r="X2025" s="106"/>
      <c r="Y2025" s="106"/>
    </row>
    <row r="2026" spans="8:25">
      <c r="H2026" s="106"/>
      <c r="I2026" s="106"/>
      <c r="J2026" s="106"/>
      <c r="K2026" s="106"/>
      <c r="L2026" s="106"/>
      <c r="M2026" s="106"/>
      <c r="N2026" s="106"/>
      <c r="O2026" s="106"/>
      <c r="P2026" s="106"/>
      <c r="Q2026" s="106"/>
      <c r="R2026" s="106"/>
      <c r="S2026" s="106"/>
      <c r="T2026" s="106"/>
      <c r="U2026" s="106"/>
      <c r="V2026" s="106"/>
      <c r="W2026" s="106"/>
      <c r="X2026" s="106"/>
      <c r="Y2026" s="106"/>
    </row>
    <row r="2027" spans="8:25">
      <c r="H2027" s="106"/>
      <c r="I2027" s="106"/>
      <c r="J2027" s="106"/>
      <c r="K2027" s="106"/>
      <c r="L2027" s="106"/>
      <c r="M2027" s="106"/>
      <c r="N2027" s="106"/>
      <c r="O2027" s="106"/>
      <c r="P2027" s="106"/>
      <c r="Q2027" s="106"/>
      <c r="R2027" s="106"/>
      <c r="S2027" s="106"/>
      <c r="T2027" s="106"/>
      <c r="U2027" s="106"/>
      <c r="V2027" s="106"/>
      <c r="W2027" s="106"/>
      <c r="X2027" s="106"/>
      <c r="Y2027" s="106"/>
    </row>
    <row r="2028" spans="8:25">
      <c r="H2028" s="106"/>
      <c r="I2028" s="106"/>
      <c r="J2028" s="106"/>
      <c r="K2028" s="106"/>
      <c r="L2028" s="106"/>
      <c r="M2028" s="106"/>
      <c r="N2028" s="106"/>
      <c r="O2028" s="106"/>
      <c r="P2028" s="106"/>
      <c r="Q2028" s="106"/>
      <c r="R2028" s="106"/>
      <c r="S2028" s="106"/>
      <c r="T2028" s="106"/>
      <c r="U2028" s="106"/>
      <c r="V2028" s="106"/>
      <c r="W2028" s="106"/>
      <c r="X2028" s="106"/>
      <c r="Y2028" s="106"/>
    </row>
    <row r="2029" spans="8:25">
      <c r="H2029" s="106"/>
      <c r="I2029" s="106"/>
      <c r="J2029" s="106"/>
      <c r="K2029" s="106"/>
      <c r="L2029" s="106"/>
      <c r="M2029" s="106"/>
      <c r="N2029" s="106"/>
      <c r="O2029" s="106"/>
      <c r="P2029" s="106"/>
      <c r="Q2029" s="106"/>
      <c r="R2029" s="106"/>
      <c r="S2029" s="106"/>
      <c r="T2029" s="106"/>
      <c r="U2029" s="106"/>
      <c r="V2029" s="106"/>
      <c r="W2029" s="106"/>
      <c r="X2029" s="106"/>
      <c r="Y2029" s="106"/>
    </row>
    <row r="2030" spans="8:25">
      <c r="H2030" s="106"/>
      <c r="I2030" s="106"/>
      <c r="J2030" s="106"/>
      <c r="K2030" s="106"/>
      <c r="L2030" s="106"/>
      <c r="M2030" s="106"/>
      <c r="N2030" s="106"/>
      <c r="O2030" s="106"/>
      <c r="P2030" s="106"/>
      <c r="Q2030" s="106"/>
      <c r="R2030" s="106"/>
      <c r="S2030" s="106"/>
      <c r="T2030" s="106"/>
      <c r="U2030" s="106"/>
      <c r="V2030" s="106"/>
      <c r="W2030" s="106"/>
      <c r="X2030" s="106"/>
      <c r="Y2030" s="106"/>
    </row>
    <row r="2031" spans="8:25">
      <c r="H2031" s="106"/>
      <c r="I2031" s="106"/>
      <c r="J2031" s="106"/>
      <c r="K2031" s="106"/>
      <c r="L2031" s="106"/>
      <c r="M2031" s="106"/>
      <c r="N2031" s="106"/>
      <c r="O2031" s="106"/>
      <c r="P2031" s="106"/>
      <c r="Q2031" s="106"/>
      <c r="R2031" s="106"/>
      <c r="S2031" s="106"/>
      <c r="T2031" s="106"/>
      <c r="U2031" s="106"/>
      <c r="V2031" s="106"/>
      <c r="W2031" s="106"/>
      <c r="X2031" s="106"/>
      <c r="Y2031" s="106"/>
    </row>
    <row r="2032" spans="8:25">
      <c r="H2032" s="106"/>
      <c r="I2032" s="106"/>
      <c r="J2032" s="106"/>
      <c r="K2032" s="106"/>
      <c r="L2032" s="106"/>
      <c r="M2032" s="106"/>
      <c r="N2032" s="106"/>
      <c r="O2032" s="106"/>
      <c r="P2032" s="106"/>
      <c r="Q2032" s="106"/>
      <c r="R2032" s="106"/>
      <c r="S2032" s="106"/>
      <c r="T2032" s="106"/>
      <c r="U2032" s="106"/>
      <c r="V2032" s="106"/>
      <c r="W2032" s="106"/>
      <c r="X2032" s="106"/>
      <c r="Y2032" s="106"/>
    </row>
    <row r="2033" spans="8:25">
      <c r="H2033" s="106"/>
      <c r="I2033" s="106"/>
      <c r="J2033" s="106"/>
      <c r="K2033" s="106"/>
      <c r="L2033" s="106"/>
      <c r="M2033" s="106"/>
      <c r="N2033" s="106"/>
      <c r="O2033" s="106"/>
      <c r="P2033" s="106"/>
      <c r="Q2033" s="106"/>
      <c r="R2033" s="106"/>
      <c r="S2033" s="106"/>
      <c r="T2033" s="106"/>
      <c r="U2033" s="106"/>
      <c r="V2033" s="106"/>
      <c r="W2033" s="106"/>
      <c r="X2033" s="106"/>
      <c r="Y2033" s="106"/>
    </row>
    <row r="2034" spans="8:25">
      <c r="H2034" s="106"/>
      <c r="I2034" s="106"/>
      <c r="J2034" s="106"/>
      <c r="K2034" s="106"/>
      <c r="L2034" s="106"/>
      <c r="M2034" s="106"/>
      <c r="N2034" s="106"/>
      <c r="O2034" s="106"/>
      <c r="P2034" s="106"/>
      <c r="Q2034" s="106"/>
      <c r="R2034" s="106"/>
      <c r="S2034" s="106"/>
      <c r="T2034" s="106"/>
      <c r="U2034" s="106"/>
      <c r="V2034" s="106"/>
      <c r="W2034" s="106"/>
      <c r="X2034" s="106"/>
      <c r="Y2034" s="106"/>
    </row>
    <row r="2035" spans="8:25">
      <c r="H2035" s="106"/>
      <c r="I2035" s="106"/>
      <c r="J2035" s="106"/>
      <c r="K2035" s="106"/>
      <c r="L2035" s="106"/>
      <c r="M2035" s="106"/>
      <c r="N2035" s="106"/>
      <c r="O2035" s="106"/>
      <c r="P2035" s="106"/>
      <c r="Q2035" s="106"/>
      <c r="R2035" s="106"/>
      <c r="S2035" s="106"/>
      <c r="T2035" s="106"/>
      <c r="U2035" s="106"/>
      <c r="V2035" s="106"/>
      <c r="W2035" s="106"/>
      <c r="X2035" s="106"/>
      <c r="Y2035" s="106"/>
    </row>
    <row r="2036" spans="8:25">
      <c r="H2036" s="106"/>
      <c r="I2036" s="106"/>
      <c r="J2036" s="106"/>
      <c r="K2036" s="106"/>
      <c r="L2036" s="106"/>
      <c r="M2036" s="106"/>
      <c r="N2036" s="106"/>
      <c r="O2036" s="106"/>
      <c r="P2036" s="106"/>
      <c r="Q2036" s="106"/>
      <c r="R2036" s="106"/>
      <c r="S2036" s="106"/>
      <c r="T2036" s="106"/>
      <c r="U2036" s="106"/>
      <c r="V2036" s="106"/>
      <c r="W2036" s="106"/>
      <c r="X2036" s="106"/>
      <c r="Y2036" s="106"/>
    </row>
    <row r="2037" spans="8:25">
      <c r="H2037" s="106"/>
      <c r="I2037" s="106"/>
      <c r="J2037" s="106"/>
      <c r="K2037" s="106"/>
      <c r="L2037" s="106"/>
      <c r="M2037" s="106"/>
      <c r="N2037" s="106"/>
      <c r="O2037" s="106"/>
      <c r="P2037" s="106"/>
      <c r="Q2037" s="106"/>
      <c r="R2037" s="106"/>
      <c r="S2037" s="106"/>
      <c r="T2037" s="106"/>
      <c r="U2037" s="106"/>
      <c r="V2037" s="106"/>
      <c r="W2037" s="106"/>
      <c r="X2037" s="106"/>
      <c r="Y2037" s="106"/>
    </row>
    <row r="2038" spans="8:25">
      <c r="H2038" s="106"/>
      <c r="I2038" s="106"/>
      <c r="J2038" s="106"/>
      <c r="K2038" s="106"/>
      <c r="L2038" s="106"/>
      <c r="M2038" s="106"/>
      <c r="N2038" s="106"/>
      <c r="O2038" s="106"/>
      <c r="P2038" s="106"/>
      <c r="Q2038" s="106"/>
      <c r="R2038" s="106"/>
      <c r="S2038" s="106"/>
      <c r="T2038" s="106"/>
      <c r="U2038" s="106"/>
      <c r="V2038" s="106"/>
      <c r="W2038" s="106"/>
      <c r="X2038" s="106"/>
      <c r="Y2038" s="106"/>
    </row>
    <row r="2039" spans="8:25">
      <c r="H2039" s="106"/>
      <c r="I2039" s="106"/>
      <c r="J2039" s="106"/>
      <c r="K2039" s="106"/>
      <c r="L2039" s="106"/>
      <c r="M2039" s="106"/>
      <c r="N2039" s="106"/>
      <c r="O2039" s="106"/>
      <c r="P2039" s="106"/>
      <c r="Q2039" s="106"/>
      <c r="R2039" s="106"/>
      <c r="S2039" s="106"/>
      <c r="T2039" s="106"/>
      <c r="U2039" s="106"/>
      <c r="V2039" s="106"/>
      <c r="W2039" s="106"/>
      <c r="X2039" s="106"/>
      <c r="Y2039" s="106"/>
    </row>
    <row r="2040" spans="8:25">
      <c r="H2040" s="106"/>
      <c r="I2040" s="106"/>
      <c r="J2040" s="106"/>
      <c r="K2040" s="106"/>
      <c r="L2040" s="106"/>
      <c r="M2040" s="106"/>
      <c r="N2040" s="106"/>
      <c r="O2040" s="106"/>
      <c r="P2040" s="106"/>
      <c r="Q2040" s="106"/>
      <c r="R2040" s="106"/>
      <c r="S2040" s="106"/>
      <c r="T2040" s="106"/>
      <c r="U2040" s="106"/>
      <c r="V2040" s="106"/>
      <c r="W2040" s="106"/>
      <c r="X2040" s="106"/>
      <c r="Y2040" s="106"/>
    </row>
    <row r="2041" spans="8:25">
      <c r="H2041" s="106"/>
      <c r="I2041" s="106"/>
      <c r="J2041" s="106"/>
      <c r="K2041" s="106"/>
      <c r="L2041" s="106"/>
      <c r="M2041" s="106"/>
      <c r="N2041" s="106"/>
      <c r="O2041" s="106"/>
      <c r="P2041" s="106"/>
      <c r="Q2041" s="106"/>
      <c r="R2041" s="106"/>
      <c r="S2041" s="106"/>
      <c r="T2041" s="106"/>
      <c r="U2041" s="106"/>
      <c r="V2041" s="106"/>
      <c r="W2041" s="106"/>
      <c r="X2041" s="106"/>
      <c r="Y2041" s="106"/>
    </row>
    <row r="2042" spans="8:25">
      <c r="H2042" s="106"/>
      <c r="I2042" s="106"/>
      <c r="J2042" s="106"/>
      <c r="K2042" s="106"/>
      <c r="L2042" s="106"/>
      <c r="M2042" s="106"/>
      <c r="N2042" s="106"/>
      <c r="O2042" s="106"/>
      <c r="P2042" s="106"/>
      <c r="Q2042" s="106"/>
      <c r="R2042" s="106"/>
      <c r="S2042" s="106"/>
      <c r="T2042" s="106"/>
      <c r="U2042" s="106"/>
      <c r="V2042" s="106"/>
      <c r="W2042" s="106"/>
      <c r="X2042" s="106"/>
      <c r="Y2042" s="106"/>
    </row>
    <row r="2043" spans="8:25">
      <c r="H2043" s="106"/>
      <c r="I2043" s="106"/>
      <c r="J2043" s="106"/>
      <c r="K2043" s="106"/>
      <c r="L2043" s="106"/>
      <c r="M2043" s="106"/>
      <c r="N2043" s="106"/>
      <c r="O2043" s="106"/>
      <c r="P2043" s="106"/>
      <c r="Q2043" s="106"/>
      <c r="R2043" s="106"/>
      <c r="S2043" s="106"/>
      <c r="T2043" s="106"/>
      <c r="U2043" s="106"/>
      <c r="V2043" s="106"/>
      <c r="W2043" s="106"/>
      <c r="X2043" s="106"/>
      <c r="Y2043" s="106"/>
    </row>
    <row r="2044" spans="8:25">
      <c r="H2044" s="106"/>
      <c r="I2044" s="106"/>
      <c r="J2044" s="106"/>
      <c r="K2044" s="106"/>
      <c r="L2044" s="106"/>
      <c r="M2044" s="106"/>
      <c r="N2044" s="106"/>
      <c r="O2044" s="106"/>
      <c r="P2044" s="106"/>
      <c r="Q2044" s="106"/>
      <c r="R2044" s="106"/>
      <c r="S2044" s="106"/>
      <c r="T2044" s="106"/>
      <c r="U2044" s="106"/>
      <c r="V2044" s="106"/>
      <c r="W2044" s="106"/>
      <c r="X2044" s="106"/>
      <c r="Y2044" s="106"/>
    </row>
    <row r="2045" spans="8:25">
      <c r="H2045" s="106"/>
      <c r="I2045" s="106"/>
      <c r="J2045" s="106"/>
      <c r="K2045" s="106"/>
      <c r="L2045" s="106"/>
      <c r="M2045" s="106"/>
      <c r="N2045" s="106"/>
      <c r="O2045" s="106"/>
      <c r="P2045" s="106"/>
      <c r="Q2045" s="106"/>
      <c r="R2045" s="106"/>
      <c r="S2045" s="106"/>
      <c r="T2045" s="106"/>
      <c r="U2045" s="106"/>
      <c r="V2045" s="106"/>
      <c r="W2045" s="106"/>
      <c r="X2045" s="106"/>
      <c r="Y2045" s="106"/>
    </row>
    <row r="2046" spans="8:25">
      <c r="H2046" s="106"/>
      <c r="I2046" s="106"/>
      <c r="J2046" s="106"/>
      <c r="K2046" s="106"/>
      <c r="L2046" s="106"/>
      <c r="M2046" s="106"/>
      <c r="N2046" s="106"/>
      <c r="O2046" s="106"/>
      <c r="P2046" s="106"/>
      <c r="Q2046" s="106"/>
      <c r="R2046" s="106"/>
      <c r="S2046" s="106"/>
      <c r="T2046" s="106"/>
      <c r="U2046" s="106"/>
      <c r="V2046" s="106"/>
      <c r="W2046" s="106"/>
      <c r="X2046" s="106"/>
      <c r="Y2046" s="106"/>
    </row>
    <row r="2047" spans="8:25">
      <c r="H2047" s="106"/>
      <c r="I2047" s="106"/>
      <c r="J2047" s="106"/>
      <c r="K2047" s="106"/>
      <c r="L2047" s="106"/>
      <c r="M2047" s="106"/>
      <c r="N2047" s="106"/>
      <c r="O2047" s="106"/>
      <c r="P2047" s="106"/>
      <c r="Q2047" s="106"/>
      <c r="R2047" s="106"/>
      <c r="S2047" s="106"/>
      <c r="T2047" s="106"/>
      <c r="U2047" s="106"/>
      <c r="V2047" s="106"/>
      <c r="W2047" s="106"/>
      <c r="X2047" s="106"/>
      <c r="Y2047" s="106"/>
    </row>
    <row r="2048" spans="8:25">
      <c r="H2048" s="106"/>
      <c r="I2048" s="106"/>
      <c r="J2048" s="106"/>
      <c r="K2048" s="106"/>
      <c r="L2048" s="106"/>
      <c r="M2048" s="106"/>
      <c r="N2048" s="106"/>
      <c r="O2048" s="106"/>
      <c r="P2048" s="106"/>
      <c r="Q2048" s="106"/>
      <c r="R2048" s="106"/>
      <c r="S2048" s="106"/>
      <c r="T2048" s="106"/>
      <c r="U2048" s="106"/>
      <c r="V2048" s="106"/>
      <c r="W2048" s="106"/>
      <c r="X2048" s="106"/>
      <c r="Y2048" s="106"/>
    </row>
    <row r="2049" spans="8:25">
      <c r="H2049" s="106"/>
      <c r="I2049" s="106"/>
      <c r="J2049" s="106"/>
      <c r="K2049" s="106"/>
      <c r="L2049" s="106"/>
      <c r="M2049" s="106"/>
      <c r="N2049" s="106"/>
      <c r="O2049" s="106"/>
      <c r="P2049" s="106"/>
      <c r="Q2049" s="106"/>
      <c r="R2049" s="106"/>
      <c r="S2049" s="106"/>
      <c r="T2049" s="106"/>
      <c r="U2049" s="106"/>
      <c r="V2049" s="106"/>
      <c r="W2049" s="106"/>
      <c r="X2049" s="106"/>
      <c r="Y2049" s="106"/>
    </row>
    <row r="2050" spans="8:25">
      <c r="H2050" s="106"/>
      <c r="I2050" s="106"/>
      <c r="J2050" s="106"/>
      <c r="K2050" s="106"/>
      <c r="L2050" s="106"/>
      <c r="M2050" s="106"/>
      <c r="N2050" s="106"/>
      <c r="O2050" s="106"/>
      <c r="P2050" s="106"/>
      <c r="Q2050" s="106"/>
      <c r="R2050" s="106"/>
      <c r="S2050" s="106"/>
      <c r="T2050" s="106"/>
      <c r="U2050" s="106"/>
      <c r="V2050" s="106"/>
      <c r="W2050" s="106"/>
      <c r="X2050" s="106"/>
      <c r="Y2050" s="106"/>
    </row>
    <row r="2051" spans="8:25">
      <c r="H2051" s="106"/>
      <c r="I2051" s="106"/>
      <c r="J2051" s="106"/>
      <c r="K2051" s="106"/>
      <c r="L2051" s="106"/>
      <c r="M2051" s="106"/>
      <c r="N2051" s="106"/>
      <c r="O2051" s="106"/>
      <c r="P2051" s="106"/>
      <c r="Q2051" s="106"/>
      <c r="R2051" s="106"/>
      <c r="S2051" s="106"/>
      <c r="T2051" s="106"/>
      <c r="U2051" s="106"/>
      <c r="V2051" s="106"/>
      <c r="W2051" s="106"/>
      <c r="X2051" s="106"/>
      <c r="Y2051" s="106"/>
    </row>
    <row r="2052" spans="8:25">
      <c r="H2052" s="106"/>
      <c r="I2052" s="106"/>
      <c r="J2052" s="106"/>
      <c r="K2052" s="106"/>
      <c r="L2052" s="106"/>
      <c r="M2052" s="106"/>
      <c r="N2052" s="106"/>
      <c r="O2052" s="106"/>
      <c r="P2052" s="106"/>
      <c r="Q2052" s="106"/>
      <c r="R2052" s="106"/>
      <c r="S2052" s="106"/>
      <c r="T2052" s="106"/>
      <c r="U2052" s="106"/>
      <c r="V2052" s="106"/>
      <c r="W2052" s="106"/>
      <c r="X2052" s="106"/>
      <c r="Y2052" s="106"/>
    </row>
    <row r="2053" spans="8:25">
      <c r="H2053" s="106"/>
      <c r="I2053" s="106"/>
      <c r="J2053" s="106"/>
      <c r="K2053" s="106"/>
      <c r="L2053" s="106"/>
      <c r="M2053" s="106"/>
      <c r="N2053" s="106"/>
      <c r="O2053" s="106"/>
      <c r="P2053" s="106"/>
      <c r="Q2053" s="106"/>
      <c r="R2053" s="106"/>
      <c r="S2053" s="106"/>
      <c r="T2053" s="106"/>
      <c r="U2053" s="106"/>
      <c r="V2053" s="106"/>
      <c r="W2053" s="106"/>
      <c r="X2053" s="106"/>
      <c r="Y2053" s="106"/>
    </row>
    <row r="2054" spans="8:25">
      <c r="H2054" s="106"/>
      <c r="I2054" s="106"/>
      <c r="J2054" s="106"/>
      <c r="K2054" s="106"/>
      <c r="L2054" s="106"/>
      <c r="M2054" s="106"/>
      <c r="N2054" s="106"/>
      <c r="O2054" s="106"/>
      <c r="P2054" s="106"/>
      <c r="Q2054" s="106"/>
      <c r="R2054" s="106"/>
      <c r="S2054" s="106"/>
      <c r="T2054" s="106"/>
      <c r="U2054" s="106"/>
      <c r="V2054" s="106"/>
      <c r="W2054" s="106"/>
      <c r="X2054" s="106"/>
      <c r="Y2054" s="106"/>
    </row>
    <row r="2055" spans="8:25">
      <c r="H2055" s="106"/>
      <c r="I2055" s="106"/>
      <c r="J2055" s="106"/>
      <c r="K2055" s="106"/>
      <c r="L2055" s="106"/>
      <c r="M2055" s="106"/>
      <c r="N2055" s="106"/>
      <c r="O2055" s="106"/>
      <c r="P2055" s="106"/>
      <c r="Q2055" s="106"/>
      <c r="R2055" s="106"/>
      <c r="S2055" s="106"/>
      <c r="T2055" s="106"/>
      <c r="U2055" s="106"/>
      <c r="V2055" s="106"/>
      <c r="W2055" s="106"/>
      <c r="X2055" s="106"/>
      <c r="Y2055" s="106"/>
    </row>
    <row r="2056" spans="8:25">
      <c r="H2056" s="106"/>
      <c r="I2056" s="106"/>
      <c r="J2056" s="106"/>
      <c r="K2056" s="106"/>
      <c r="L2056" s="106"/>
      <c r="M2056" s="106"/>
      <c r="N2056" s="106"/>
      <c r="O2056" s="106"/>
      <c r="P2056" s="106"/>
      <c r="Q2056" s="106"/>
      <c r="R2056" s="106"/>
      <c r="S2056" s="106"/>
      <c r="T2056" s="106"/>
      <c r="U2056" s="106"/>
      <c r="V2056" s="106"/>
      <c r="W2056" s="106"/>
      <c r="X2056" s="106"/>
      <c r="Y2056" s="106"/>
    </row>
    <row r="2057" spans="8:25">
      <c r="H2057" s="106"/>
      <c r="I2057" s="106"/>
      <c r="J2057" s="106"/>
      <c r="K2057" s="106"/>
      <c r="L2057" s="106"/>
      <c r="M2057" s="106"/>
      <c r="N2057" s="106"/>
      <c r="O2057" s="106"/>
      <c r="P2057" s="106"/>
      <c r="Q2057" s="106"/>
      <c r="R2057" s="106"/>
      <c r="S2057" s="106"/>
      <c r="T2057" s="106"/>
      <c r="U2057" s="106"/>
      <c r="V2057" s="106"/>
      <c r="W2057" s="106"/>
      <c r="X2057" s="106"/>
      <c r="Y2057" s="106"/>
    </row>
    <row r="2058" spans="8:25">
      <c r="H2058" s="106"/>
      <c r="I2058" s="106"/>
      <c r="J2058" s="106"/>
      <c r="K2058" s="106"/>
      <c r="L2058" s="106"/>
      <c r="M2058" s="106"/>
      <c r="N2058" s="106"/>
      <c r="O2058" s="106"/>
      <c r="P2058" s="106"/>
      <c r="Q2058" s="106"/>
      <c r="R2058" s="106"/>
      <c r="S2058" s="106"/>
      <c r="T2058" s="106"/>
      <c r="U2058" s="106"/>
      <c r="V2058" s="106"/>
      <c r="W2058" s="106"/>
      <c r="X2058" s="106"/>
      <c r="Y2058" s="106"/>
    </row>
    <row r="2059" spans="8:25">
      <c r="H2059" s="106"/>
      <c r="I2059" s="106"/>
      <c r="J2059" s="106"/>
      <c r="K2059" s="106"/>
      <c r="L2059" s="106"/>
      <c r="M2059" s="106"/>
      <c r="N2059" s="106"/>
      <c r="O2059" s="106"/>
      <c r="P2059" s="106"/>
      <c r="Q2059" s="106"/>
      <c r="R2059" s="106"/>
      <c r="S2059" s="106"/>
      <c r="T2059" s="106"/>
      <c r="U2059" s="106"/>
      <c r="V2059" s="106"/>
      <c r="W2059" s="106"/>
      <c r="X2059" s="106"/>
      <c r="Y2059" s="106"/>
    </row>
    <row r="2060" spans="8:25">
      <c r="H2060" s="106"/>
      <c r="I2060" s="106"/>
      <c r="J2060" s="106"/>
      <c r="K2060" s="106"/>
      <c r="L2060" s="106"/>
      <c r="M2060" s="106"/>
      <c r="N2060" s="106"/>
      <c r="O2060" s="106"/>
      <c r="P2060" s="106"/>
      <c r="Q2060" s="106"/>
      <c r="R2060" s="106"/>
      <c r="S2060" s="106"/>
      <c r="T2060" s="106"/>
      <c r="U2060" s="106"/>
      <c r="V2060" s="106"/>
      <c r="W2060" s="106"/>
      <c r="X2060" s="106"/>
      <c r="Y2060" s="106"/>
    </row>
    <row r="2061" spans="8:25">
      <c r="H2061" s="106"/>
      <c r="I2061" s="106"/>
      <c r="J2061" s="106"/>
      <c r="K2061" s="106"/>
      <c r="L2061" s="106"/>
      <c r="M2061" s="106"/>
      <c r="N2061" s="106"/>
      <c r="O2061" s="106"/>
      <c r="P2061" s="106"/>
      <c r="Q2061" s="106"/>
      <c r="R2061" s="106"/>
      <c r="S2061" s="106"/>
      <c r="T2061" s="106"/>
      <c r="U2061" s="106"/>
      <c r="V2061" s="106"/>
      <c r="W2061" s="106"/>
      <c r="X2061" s="106"/>
      <c r="Y2061" s="106"/>
    </row>
    <row r="2062" spans="8:25">
      <c r="H2062" s="106"/>
      <c r="I2062" s="106"/>
      <c r="J2062" s="106"/>
      <c r="K2062" s="106"/>
      <c r="L2062" s="106"/>
      <c r="M2062" s="106"/>
      <c r="N2062" s="106"/>
      <c r="O2062" s="106"/>
      <c r="P2062" s="106"/>
      <c r="Q2062" s="106"/>
      <c r="R2062" s="106"/>
      <c r="S2062" s="106"/>
      <c r="T2062" s="106"/>
      <c r="U2062" s="106"/>
      <c r="V2062" s="106"/>
      <c r="W2062" s="106"/>
      <c r="X2062" s="106"/>
      <c r="Y2062" s="106"/>
    </row>
    <row r="2063" spans="8:25">
      <c r="H2063" s="106"/>
      <c r="I2063" s="106"/>
      <c r="J2063" s="106"/>
      <c r="K2063" s="106"/>
      <c r="L2063" s="106"/>
      <c r="M2063" s="106"/>
      <c r="N2063" s="106"/>
      <c r="O2063" s="106"/>
      <c r="P2063" s="106"/>
      <c r="Q2063" s="106"/>
      <c r="R2063" s="106"/>
      <c r="S2063" s="106"/>
      <c r="T2063" s="106"/>
      <c r="U2063" s="106"/>
      <c r="V2063" s="106"/>
      <c r="W2063" s="106"/>
      <c r="X2063" s="106"/>
      <c r="Y2063" s="106"/>
    </row>
    <row r="2064" spans="8:25">
      <c r="H2064" s="106"/>
      <c r="I2064" s="106"/>
      <c r="J2064" s="106"/>
      <c r="K2064" s="106"/>
      <c r="L2064" s="106"/>
      <c r="M2064" s="106"/>
      <c r="N2064" s="106"/>
      <c r="O2064" s="106"/>
      <c r="P2064" s="106"/>
      <c r="Q2064" s="106"/>
      <c r="R2064" s="106"/>
      <c r="S2064" s="106"/>
      <c r="T2064" s="106"/>
      <c r="U2064" s="106"/>
      <c r="V2064" s="106"/>
      <c r="W2064" s="106"/>
      <c r="X2064" s="106"/>
      <c r="Y2064" s="106"/>
    </row>
    <row r="2065" spans="8:25">
      <c r="H2065" s="106"/>
      <c r="I2065" s="106"/>
      <c r="J2065" s="106"/>
      <c r="K2065" s="106"/>
      <c r="L2065" s="106"/>
      <c r="M2065" s="106"/>
      <c r="N2065" s="106"/>
      <c r="O2065" s="106"/>
      <c r="P2065" s="106"/>
      <c r="Q2065" s="106"/>
      <c r="R2065" s="106"/>
      <c r="S2065" s="106"/>
      <c r="T2065" s="106"/>
      <c r="U2065" s="106"/>
      <c r="V2065" s="106"/>
      <c r="W2065" s="106"/>
      <c r="X2065" s="106"/>
      <c r="Y2065" s="106"/>
    </row>
    <row r="2066" spans="8:25">
      <c r="H2066" s="106"/>
      <c r="I2066" s="106"/>
      <c r="J2066" s="106"/>
      <c r="K2066" s="106"/>
      <c r="L2066" s="106"/>
      <c r="M2066" s="106"/>
      <c r="N2066" s="106"/>
      <c r="O2066" s="106"/>
      <c r="P2066" s="106"/>
      <c r="Q2066" s="106"/>
      <c r="R2066" s="106"/>
      <c r="S2066" s="106"/>
      <c r="T2066" s="106"/>
      <c r="U2066" s="106"/>
      <c r="V2066" s="106"/>
      <c r="W2066" s="106"/>
      <c r="X2066" s="106"/>
      <c r="Y2066" s="106"/>
    </row>
    <row r="2067" spans="8:25">
      <c r="H2067" s="106"/>
      <c r="I2067" s="106"/>
      <c r="J2067" s="106"/>
      <c r="K2067" s="106"/>
      <c r="L2067" s="106"/>
      <c r="M2067" s="106"/>
      <c r="N2067" s="106"/>
      <c r="O2067" s="106"/>
      <c r="P2067" s="106"/>
      <c r="Q2067" s="106"/>
      <c r="R2067" s="106"/>
      <c r="S2067" s="106"/>
      <c r="T2067" s="106"/>
      <c r="U2067" s="106"/>
      <c r="V2067" s="106"/>
      <c r="W2067" s="106"/>
      <c r="X2067" s="106"/>
      <c r="Y2067" s="106"/>
    </row>
    <row r="2068" spans="8:25">
      <c r="H2068" s="106"/>
      <c r="I2068" s="106"/>
      <c r="J2068" s="106"/>
      <c r="K2068" s="106"/>
      <c r="L2068" s="106"/>
      <c r="M2068" s="106"/>
      <c r="N2068" s="106"/>
      <c r="O2068" s="106"/>
      <c r="P2068" s="106"/>
      <c r="Q2068" s="106"/>
      <c r="R2068" s="106"/>
      <c r="S2068" s="106"/>
      <c r="T2068" s="106"/>
      <c r="U2068" s="106"/>
      <c r="V2068" s="106"/>
      <c r="W2068" s="106"/>
      <c r="X2068" s="106"/>
      <c r="Y2068" s="106"/>
    </row>
    <row r="2069" spans="8:25">
      <c r="H2069" s="106"/>
      <c r="I2069" s="106"/>
      <c r="J2069" s="106"/>
      <c r="K2069" s="106"/>
      <c r="L2069" s="106"/>
      <c r="M2069" s="106"/>
      <c r="N2069" s="106"/>
      <c r="O2069" s="106"/>
      <c r="P2069" s="106"/>
      <c r="Q2069" s="106"/>
      <c r="R2069" s="106"/>
      <c r="S2069" s="106"/>
      <c r="T2069" s="106"/>
      <c r="U2069" s="106"/>
      <c r="V2069" s="106"/>
      <c r="W2069" s="106"/>
      <c r="X2069" s="106"/>
      <c r="Y2069" s="106"/>
    </row>
    <row r="2070" spans="8:25">
      <c r="H2070" s="106"/>
      <c r="I2070" s="106"/>
      <c r="J2070" s="106"/>
      <c r="K2070" s="106"/>
      <c r="L2070" s="106"/>
      <c r="M2070" s="106"/>
      <c r="N2070" s="106"/>
      <c r="O2070" s="106"/>
      <c r="P2070" s="106"/>
      <c r="Q2070" s="106"/>
      <c r="R2070" s="106"/>
      <c r="S2070" s="106"/>
      <c r="T2070" s="106"/>
      <c r="U2070" s="106"/>
      <c r="V2070" s="106"/>
      <c r="W2070" s="106"/>
      <c r="X2070" s="106"/>
      <c r="Y2070" s="106"/>
    </row>
    <row r="2071" spans="8:25">
      <c r="H2071" s="106"/>
      <c r="I2071" s="106"/>
      <c r="J2071" s="106"/>
      <c r="K2071" s="106"/>
      <c r="L2071" s="106"/>
      <c r="M2071" s="106"/>
      <c r="N2071" s="106"/>
      <c r="O2071" s="106"/>
      <c r="P2071" s="106"/>
      <c r="Q2071" s="106"/>
      <c r="R2071" s="106"/>
      <c r="S2071" s="106"/>
      <c r="T2071" s="106"/>
      <c r="U2071" s="106"/>
      <c r="V2071" s="106"/>
      <c r="W2071" s="106"/>
      <c r="X2071" s="106"/>
      <c r="Y2071" s="106"/>
    </row>
    <row r="2072" spans="8:25">
      <c r="H2072" s="106"/>
      <c r="I2072" s="106"/>
      <c r="J2072" s="106"/>
      <c r="K2072" s="106"/>
      <c r="L2072" s="106"/>
      <c r="M2072" s="106"/>
      <c r="N2072" s="106"/>
      <c r="O2072" s="106"/>
      <c r="P2072" s="106"/>
      <c r="Q2072" s="106"/>
      <c r="R2072" s="106"/>
      <c r="S2072" s="106"/>
      <c r="T2072" s="106"/>
      <c r="U2072" s="106"/>
      <c r="V2072" s="106"/>
      <c r="W2072" s="106"/>
      <c r="X2072" s="106"/>
      <c r="Y2072" s="106"/>
    </row>
    <row r="2073" spans="8:25">
      <c r="H2073" s="106"/>
      <c r="I2073" s="106"/>
      <c r="J2073" s="106"/>
      <c r="K2073" s="106"/>
      <c r="L2073" s="106"/>
      <c r="M2073" s="106"/>
      <c r="N2073" s="106"/>
      <c r="O2073" s="106"/>
      <c r="P2073" s="106"/>
      <c r="Q2073" s="106"/>
      <c r="R2073" s="106"/>
      <c r="S2073" s="106"/>
      <c r="T2073" s="106"/>
      <c r="U2073" s="106"/>
      <c r="V2073" s="106"/>
      <c r="W2073" s="106"/>
      <c r="X2073" s="106"/>
      <c r="Y2073" s="106"/>
    </row>
    <row r="2074" spans="8:25">
      <c r="H2074" s="106"/>
      <c r="I2074" s="106"/>
      <c r="J2074" s="106"/>
      <c r="K2074" s="106"/>
      <c r="L2074" s="106"/>
      <c r="M2074" s="106"/>
      <c r="N2074" s="106"/>
      <c r="O2074" s="106"/>
      <c r="P2074" s="106"/>
      <c r="Q2074" s="106"/>
      <c r="R2074" s="106"/>
      <c r="S2074" s="106"/>
      <c r="T2074" s="106"/>
      <c r="U2074" s="106"/>
      <c r="V2074" s="106"/>
      <c r="W2074" s="106"/>
      <c r="X2074" s="106"/>
      <c r="Y2074" s="106"/>
    </row>
  </sheetData>
  <sheetProtection algorithmName="SHA-512" hashValue="XYwkbd9kF+l9ba2Cr6izwuOkzufuTYTcY4M6/qFEQiVJ8LFm8HuvZT0e6sJn+HzrxW+eGP6mECKvdiZXAUdqeA==" saltValue="mGcd6buPVOGfCc/IQm4W/A==" spinCount="100000" sheet="1" objects="1" scenarios="1"/>
  <autoFilter ref="AB1:AC194" xr:uid="{EBD6FA80-4947-44BC-B5A9-CAE11EE63446}"/>
  <sortState xmlns:xlrd2="http://schemas.microsoft.com/office/spreadsheetml/2017/richdata2" ref="AN3:AN7">
    <sortCondition ref="AN3:AN7"/>
  </sortState>
  <mergeCells count="2">
    <mergeCell ref="AV1:AX1"/>
    <mergeCell ref="AD1:AF1"/>
  </mergeCells>
  <phoneticPr fontId="5" type="noConversion"/>
  <conditionalFormatting sqref="I59:Y59">
    <cfRule type="colorScale" priority="1">
      <colorScale>
        <cfvo type="min"/>
        <cfvo type="max"/>
        <color rgb="FFFCFCFF"/>
        <color rgb="FF63BE7B"/>
      </colorScale>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A3316-4BA4-41FE-AD67-42E3D77B9972}">
  <sheetPr codeName="Sheet12"/>
  <dimension ref="A1:P1331"/>
  <sheetViews>
    <sheetView zoomScale="80" zoomScaleNormal="80" workbookViewId="0"/>
  </sheetViews>
  <sheetFormatPr defaultColWidth="8.7109375" defaultRowHeight="14.45"/>
  <cols>
    <col min="1" max="1" width="12.7109375" style="125" bestFit="1" customWidth="1"/>
    <col min="2" max="2" width="36.28515625" style="125" bestFit="1" customWidth="1"/>
    <col min="3" max="3" width="35" style="155" bestFit="1" customWidth="1"/>
    <col min="4" max="4" width="16.28515625" style="155" bestFit="1" customWidth="1"/>
    <col min="5" max="5" width="37.42578125" bestFit="1" customWidth="1"/>
    <col min="6" max="6" width="5.7109375" style="155" bestFit="1" customWidth="1"/>
    <col min="7" max="7" width="10.28515625" style="155" bestFit="1" customWidth="1"/>
    <col min="8" max="8" width="13.42578125" style="155" bestFit="1" customWidth="1"/>
    <col min="11" max="11" width="6.7109375" bestFit="1" customWidth="1"/>
    <col min="12" max="12" width="5.7109375" style="125" bestFit="1" customWidth="1"/>
    <col min="13" max="13" width="32.28515625" style="125" customWidth="1"/>
    <col min="14" max="14" width="14.7109375" style="125" bestFit="1" customWidth="1"/>
    <col min="15" max="15" width="13.42578125" style="125" bestFit="1" customWidth="1"/>
    <col min="17" max="241" width="8.7109375" style="125"/>
    <col min="242" max="242" width="30.42578125" style="125" bestFit="1" customWidth="1"/>
    <col min="243" max="243" width="41.28515625" style="125" bestFit="1" customWidth="1"/>
    <col min="244" max="244" width="9.7109375" style="125" customWidth="1"/>
    <col min="245" max="245" width="34.7109375" style="125" bestFit="1" customWidth="1"/>
    <col min="246" max="246" width="15.7109375" style="125" customWidth="1"/>
    <col min="247" max="247" width="8.28515625" style="125" bestFit="1" customWidth="1"/>
    <col min="248" max="248" width="19.28515625" style="125" customWidth="1"/>
    <col min="249" max="249" width="14.28515625" style="125" customWidth="1"/>
    <col min="250" max="497" width="8.7109375" style="125"/>
    <col min="498" max="498" width="30.42578125" style="125" bestFit="1" customWidth="1"/>
    <col min="499" max="499" width="41.28515625" style="125" bestFit="1" customWidth="1"/>
    <col min="500" max="500" width="9.7109375" style="125" customWidth="1"/>
    <col min="501" max="501" width="34.7109375" style="125" bestFit="1" customWidth="1"/>
    <col min="502" max="502" width="15.7109375" style="125" customWidth="1"/>
    <col min="503" max="503" width="8.28515625" style="125" bestFit="1" customWidth="1"/>
    <col min="504" max="504" width="19.28515625" style="125" customWidth="1"/>
    <col min="505" max="505" width="14.28515625" style="125" customWidth="1"/>
    <col min="506" max="753" width="8.7109375" style="125"/>
    <col min="754" max="754" width="30.42578125" style="125" bestFit="1" customWidth="1"/>
    <col min="755" max="755" width="41.28515625" style="125" bestFit="1" customWidth="1"/>
    <col min="756" max="756" width="9.7109375" style="125" customWidth="1"/>
    <col min="757" max="757" width="34.7109375" style="125" bestFit="1" customWidth="1"/>
    <col min="758" max="758" width="15.7109375" style="125" customWidth="1"/>
    <col min="759" max="759" width="8.28515625" style="125" bestFit="1" customWidth="1"/>
    <col min="760" max="760" width="19.28515625" style="125" customWidth="1"/>
    <col min="761" max="761" width="14.28515625" style="125" customWidth="1"/>
    <col min="762" max="1009" width="8.7109375" style="125"/>
    <col min="1010" max="1010" width="30.42578125" style="125" bestFit="1" customWidth="1"/>
    <col min="1011" max="1011" width="41.28515625" style="125" bestFit="1" customWidth="1"/>
    <col min="1012" max="1012" width="9.7109375" style="125" customWidth="1"/>
    <col min="1013" max="1013" width="34.7109375" style="125" bestFit="1" customWidth="1"/>
    <col min="1014" max="1014" width="15.7109375" style="125" customWidth="1"/>
    <col min="1015" max="1015" width="8.28515625" style="125" bestFit="1" customWidth="1"/>
    <col min="1016" max="1016" width="19.28515625" style="125" customWidth="1"/>
    <col min="1017" max="1017" width="14.28515625" style="125" customWidth="1"/>
    <col min="1018" max="1265" width="8.7109375" style="125"/>
    <col min="1266" max="1266" width="30.42578125" style="125" bestFit="1" customWidth="1"/>
    <col min="1267" max="1267" width="41.28515625" style="125" bestFit="1" customWidth="1"/>
    <col min="1268" max="1268" width="9.7109375" style="125" customWidth="1"/>
    <col min="1269" max="1269" width="34.7109375" style="125" bestFit="1" customWidth="1"/>
    <col min="1270" max="1270" width="15.7109375" style="125" customWidth="1"/>
    <col min="1271" max="1271" width="8.28515625" style="125" bestFit="1" customWidth="1"/>
    <col min="1272" max="1272" width="19.28515625" style="125" customWidth="1"/>
    <col min="1273" max="1273" width="14.28515625" style="125" customWidth="1"/>
    <col min="1274" max="1521" width="8.7109375" style="125"/>
    <col min="1522" max="1522" width="30.42578125" style="125" bestFit="1" customWidth="1"/>
    <col min="1523" max="1523" width="41.28515625" style="125" bestFit="1" customWidth="1"/>
    <col min="1524" max="1524" width="9.7109375" style="125" customWidth="1"/>
    <col min="1525" max="1525" width="34.7109375" style="125" bestFit="1" customWidth="1"/>
    <col min="1526" max="1526" width="15.7109375" style="125" customWidth="1"/>
    <col min="1527" max="1527" width="8.28515625" style="125" bestFit="1" customWidth="1"/>
    <col min="1528" max="1528" width="19.28515625" style="125" customWidth="1"/>
    <col min="1529" max="1529" width="14.28515625" style="125" customWidth="1"/>
    <col min="1530" max="1777" width="8.7109375" style="125"/>
    <col min="1778" max="1778" width="30.42578125" style="125" bestFit="1" customWidth="1"/>
    <col min="1779" max="1779" width="41.28515625" style="125" bestFit="1" customWidth="1"/>
    <col min="1780" max="1780" width="9.7109375" style="125" customWidth="1"/>
    <col min="1781" max="1781" width="34.7109375" style="125" bestFit="1" customWidth="1"/>
    <col min="1782" max="1782" width="15.7109375" style="125" customWidth="1"/>
    <col min="1783" max="1783" width="8.28515625" style="125" bestFit="1" customWidth="1"/>
    <col min="1784" max="1784" width="19.28515625" style="125" customWidth="1"/>
    <col min="1785" max="1785" width="14.28515625" style="125" customWidth="1"/>
    <col min="1786" max="2033" width="8.7109375" style="125"/>
    <col min="2034" max="2034" width="30.42578125" style="125" bestFit="1" customWidth="1"/>
    <col min="2035" max="2035" width="41.28515625" style="125" bestFit="1" customWidth="1"/>
    <col min="2036" max="2036" width="9.7109375" style="125" customWidth="1"/>
    <col min="2037" max="2037" width="34.7109375" style="125" bestFit="1" customWidth="1"/>
    <col min="2038" max="2038" width="15.7109375" style="125" customWidth="1"/>
    <col min="2039" max="2039" width="8.28515625" style="125" bestFit="1" customWidth="1"/>
    <col min="2040" max="2040" width="19.28515625" style="125" customWidth="1"/>
    <col min="2041" max="2041" width="14.28515625" style="125" customWidth="1"/>
    <col min="2042" max="2289" width="8.7109375" style="125"/>
    <col min="2290" max="2290" width="30.42578125" style="125" bestFit="1" customWidth="1"/>
    <col min="2291" max="2291" width="41.28515625" style="125" bestFit="1" customWidth="1"/>
    <col min="2292" max="2292" width="9.7109375" style="125" customWidth="1"/>
    <col min="2293" max="2293" width="34.7109375" style="125" bestFit="1" customWidth="1"/>
    <col min="2294" max="2294" width="15.7109375" style="125" customWidth="1"/>
    <col min="2295" max="2295" width="8.28515625" style="125" bestFit="1" customWidth="1"/>
    <col min="2296" max="2296" width="19.28515625" style="125" customWidth="1"/>
    <col min="2297" max="2297" width="14.28515625" style="125" customWidth="1"/>
    <col min="2298" max="2545" width="8.7109375" style="125"/>
    <col min="2546" max="2546" width="30.42578125" style="125" bestFit="1" customWidth="1"/>
    <col min="2547" max="2547" width="41.28515625" style="125" bestFit="1" customWidth="1"/>
    <col min="2548" max="2548" width="9.7109375" style="125" customWidth="1"/>
    <col min="2549" max="2549" width="34.7109375" style="125" bestFit="1" customWidth="1"/>
    <col min="2550" max="2550" width="15.7109375" style="125" customWidth="1"/>
    <col min="2551" max="2551" width="8.28515625" style="125" bestFit="1" customWidth="1"/>
    <col min="2552" max="2552" width="19.28515625" style="125" customWidth="1"/>
    <col min="2553" max="2553" width="14.28515625" style="125" customWidth="1"/>
    <col min="2554" max="2801" width="8.7109375" style="125"/>
    <col min="2802" max="2802" width="30.42578125" style="125" bestFit="1" customWidth="1"/>
    <col min="2803" max="2803" width="41.28515625" style="125" bestFit="1" customWidth="1"/>
    <col min="2804" max="2804" width="9.7109375" style="125" customWidth="1"/>
    <col min="2805" max="2805" width="34.7109375" style="125" bestFit="1" customWidth="1"/>
    <col min="2806" max="2806" width="15.7109375" style="125" customWidth="1"/>
    <col min="2807" max="2807" width="8.28515625" style="125" bestFit="1" customWidth="1"/>
    <col min="2808" max="2808" width="19.28515625" style="125" customWidth="1"/>
    <col min="2809" max="2809" width="14.28515625" style="125" customWidth="1"/>
    <col min="2810" max="3057" width="8.7109375" style="125"/>
    <col min="3058" max="3058" width="30.42578125" style="125" bestFit="1" customWidth="1"/>
    <col min="3059" max="3059" width="41.28515625" style="125" bestFit="1" customWidth="1"/>
    <col min="3060" max="3060" width="9.7109375" style="125" customWidth="1"/>
    <col min="3061" max="3061" width="34.7109375" style="125" bestFit="1" customWidth="1"/>
    <col min="3062" max="3062" width="15.7109375" style="125" customWidth="1"/>
    <col min="3063" max="3063" width="8.28515625" style="125" bestFit="1" customWidth="1"/>
    <col min="3064" max="3064" width="19.28515625" style="125" customWidth="1"/>
    <col min="3065" max="3065" width="14.28515625" style="125" customWidth="1"/>
    <col min="3066" max="3313" width="8.7109375" style="125"/>
    <col min="3314" max="3314" width="30.42578125" style="125" bestFit="1" customWidth="1"/>
    <col min="3315" max="3315" width="41.28515625" style="125" bestFit="1" customWidth="1"/>
    <col min="3316" max="3316" width="9.7109375" style="125" customWidth="1"/>
    <col min="3317" max="3317" width="34.7109375" style="125" bestFit="1" customWidth="1"/>
    <col min="3318" max="3318" width="15.7109375" style="125" customWidth="1"/>
    <col min="3319" max="3319" width="8.28515625" style="125" bestFit="1" customWidth="1"/>
    <col min="3320" max="3320" width="19.28515625" style="125" customWidth="1"/>
    <col min="3321" max="3321" width="14.28515625" style="125" customWidth="1"/>
    <col min="3322" max="3569" width="8.7109375" style="125"/>
    <col min="3570" max="3570" width="30.42578125" style="125" bestFit="1" customWidth="1"/>
    <col min="3571" max="3571" width="41.28515625" style="125" bestFit="1" customWidth="1"/>
    <col min="3572" max="3572" width="9.7109375" style="125" customWidth="1"/>
    <col min="3573" max="3573" width="34.7109375" style="125" bestFit="1" customWidth="1"/>
    <col min="3574" max="3574" width="15.7109375" style="125" customWidth="1"/>
    <col min="3575" max="3575" width="8.28515625" style="125" bestFit="1" customWidth="1"/>
    <col min="3576" max="3576" width="19.28515625" style="125" customWidth="1"/>
    <col min="3577" max="3577" width="14.28515625" style="125" customWidth="1"/>
    <col min="3578" max="3825" width="8.7109375" style="125"/>
    <col min="3826" max="3826" width="30.42578125" style="125" bestFit="1" customWidth="1"/>
    <col min="3827" max="3827" width="41.28515625" style="125" bestFit="1" customWidth="1"/>
    <col min="3828" max="3828" width="9.7109375" style="125" customWidth="1"/>
    <col min="3829" max="3829" width="34.7109375" style="125" bestFit="1" customWidth="1"/>
    <col min="3830" max="3830" width="15.7109375" style="125" customWidth="1"/>
    <col min="3831" max="3831" width="8.28515625" style="125" bestFit="1" customWidth="1"/>
    <col min="3832" max="3832" width="19.28515625" style="125" customWidth="1"/>
    <col min="3833" max="3833" width="14.28515625" style="125" customWidth="1"/>
    <col min="3834" max="4081" width="8.7109375" style="125"/>
    <col min="4082" max="4082" width="30.42578125" style="125" bestFit="1" customWidth="1"/>
    <col min="4083" max="4083" width="41.28515625" style="125" bestFit="1" customWidth="1"/>
    <col min="4084" max="4084" width="9.7109375" style="125" customWidth="1"/>
    <col min="4085" max="4085" width="34.7109375" style="125" bestFit="1" customWidth="1"/>
    <col min="4086" max="4086" width="15.7109375" style="125" customWidth="1"/>
    <col min="4087" max="4087" width="8.28515625" style="125" bestFit="1" customWidth="1"/>
    <col min="4088" max="4088" width="19.28515625" style="125" customWidth="1"/>
    <col min="4089" max="4089" width="14.28515625" style="125" customWidth="1"/>
    <col min="4090" max="4337" width="8.7109375" style="125"/>
    <col min="4338" max="4338" width="30.42578125" style="125" bestFit="1" customWidth="1"/>
    <col min="4339" max="4339" width="41.28515625" style="125" bestFit="1" customWidth="1"/>
    <col min="4340" max="4340" width="9.7109375" style="125" customWidth="1"/>
    <col min="4341" max="4341" width="34.7109375" style="125" bestFit="1" customWidth="1"/>
    <col min="4342" max="4342" width="15.7109375" style="125" customWidth="1"/>
    <col min="4343" max="4343" width="8.28515625" style="125" bestFit="1" customWidth="1"/>
    <col min="4344" max="4344" width="19.28515625" style="125" customWidth="1"/>
    <col min="4345" max="4345" width="14.28515625" style="125" customWidth="1"/>
    <col min="4346" max="4593" width="8.7109375" style="125"/>
    <col min="4594" max="4594" width="30.42578125" style="125" bestFit="1" customWidth="1"/>
    <col min="4595" max="4595" width="41.28515625" style="125" bestFit="1" customWidth="1"/>
    <col min="4596" max="4596" width="9.7109375" style="125" customWidth="1"/>
    <col min="4597" max="4597" width="34.7109375" style="125" bestFit="1" customWidth="1"/>
    <col min="4598" max="4598" width="15.7109375" style="125" customWidth="1"/>
    <col min="4599" max="4599" width="8.28515625" style="125" bestFit="1" customWidth="1"/>
    <col min="4600" max="4600" width="19.28515625" style="125" customWidth="1"/>
    <col min="4601" max="4601" width="14.28515625" style="125" customWidth="1"/>
    <col min="4602" max="4849" width="8.7109375" style="125"/>
    <col min="4850" max="4850" width="30.42578125" style="125" bestFit="1" customWidth="1"/>
    <col min="4851" max="4851" width="41.28515625" style="125" bestFit="1" customWidth="1"/>
    <col min="4852" max="4852" width="9.7109375" style="125" customWidth="1"/>
    <col min="4853" max="4853" width="34.7109375" style="125" bestFit="1" customWidth="1"/>
    <col min="4854" max="4854" width="15.7109375" style="125" customWidth="1"/>
    <col min="4855" max="4855" width="8.28515625" style="125" bestFit="1" customWidth="1"/>
    <col min="4856" max="4856" width="19.28515625" style="125" customWidth="1"/>
    <col min="4857" max="4857" width="14.28515625" style="125" customWidth="1"/>
    <col min="4858" max="5105" width="8.7109375" style="125"/>
    <col min="5106" max="5106" width="30.42578125" style="125" bestFit="1" customWidth="1"/>
    <col min="5107" max="5107" width="41.28515625" style="125" bestFit="1" customWidth="1"/>
    <col min="5108" max="5108" width="9.7109375" style="125" customWidth="1"/>
    <col min="5109" max="5109" width="34.7109375" style="125" bestFit="1" customWidth="1"/>
    <col min="5110" max="5110" width="15.7109375" style="125" customWidth="1"/>
    <col min="5111" max="5111" width="8.28515625" style="125" bestFit="1" customWidth="1"/>
    <col min="5112" max="5112" width="19.28515625" style="125" customWidth="1"/>
    <col min="5113" max="5113" width="14.28515625" style="125" customWidth="1"/>
    <col min="5114" max="5361" width="8.7109375" style="125"/>
    <col min="5362" max="5362" width="30.42578125" style="125" bestFit="1" customWidth="1"/>
    <col min="5363" max="5363" width="41.28515625" style="125" bestFit="1" customWidth="1"/>
    <col min="5364" max="5364" width="9.7109375" style="125" customWidth="1"/>
    <col min="5365" max="5365" width="34.7109375" style="125" bestFit="1" customWidth="1"/>
    <col min="5366" max="5366" width="15.7109375" style="125" customWidth="1"/>
    <col min="5367" max="5367" width="8.28515625" style="125" bestFit="1" customWidth="1"/>
    <col min="5368" max="5368" width="19.28515625" style="125" customWidth="1"/>
    <col min="5369" max="5369" width="14.28515625" style="125" customWidth="1"/>
    <col min="5370" max="5617" width="8.7109375" style="125"/>
    <col min="5618" max="5618" width="30.42578125" style="125" bestFit="1" customWidth="1"/>
    <col min="5619" max="5619" width="41.28515625" style="125" bestFit="1" customWidth="1"/>
    <col min="5620" max="5620" width="9.7109375" style="125" customWidth="1"/>
    <col min="5621" max="5621" width="34.7109375" style="125" bestFit="1" customWidth="1"/>
    <col min="5622" max="5622" width="15.7109375" style="125" customWidth="1"/>
    <col min="5623" max="5623" width="8.28515625" style="125" bestFit="1" customWidth="1"/>
    <col min="5624" max="5624" width="19.28515625" style="125" customWidth="1"/>
    <col min="5625" max="5625" width="14.28515625" style="125" customWidth="1"/>
    <col min="5626" max="5873" width="8.7109375" style="125"/>
    <col min="5874" max="5874" width="30.42578125" style="125" bestFit="1" customWidth="1"/>
    <col min="5875" max="5875" width="41.28515625" style="125" bestFit="1" customWidth="1"/>
    <col min="5876" max="5876" width="9.7109375" style="125" customWidth="1"/>
    <col min="5877" max="5877" width="34.7109375" style="125" bestFit="1" customWidth="1"/>
    <col min="5878" max="5878" width="15.7109375" style="125" customWidth="1"/>
    <col min="5879" max="5879" width="8.28515625" style="125" bestFit="1" customWidth="1"/>
    <col min="5880" max="5880" width="19.28515625" style="125" customWidth="1"/>
    <col min="5881" max="5881" width="14.28515625" style="125" customWidth="1"/>
    <col min="5882" max="6129" width="8.7109375" style="125"/>
    <col min="6130" max="6130" width="30.42578125" style="125" bestFit="1" customWidth="1"/>
    <col min="6131" max="6131" width="41.28515625" style="125" bestFit="1" customWidth="1"/>
    <col min="6132" max="6132" width="9.7109375" style="125" customWidth="1"/>
    <col min="6133" max="6133" width="34.7109375" style="125" bestFit="1" customWidth="1"/>
    <col min="6134" max="6134" width="15.7109375" style="125" customWidth="1"/>
    <col min="6135" max="6135" width="8.28515625" style="125" bestFit="1" customWidth="1"/>
    <col min="6136" max="6136" width="19.28515625" style="125" customWidth="1"/>
    <col min="6137" max="6137" width="14.28515625" style="125" customWidth="1"/>
    <col min="6138" max="6385" width="8.7109375" style="125"/>
    <col min="6386" max="6386" width="30.42578125" style="125" bestFit="1" customWidth="1"/>
    <col min="6387" max="6387" width="41.28515625" style="125" bestFit="1" customWidth="1"/>
    <col min="6388" max="6388" width="9.7109375" style="125" customWidth="1"/>
    <col min="6389" max="6389" width="34.7109375" style="125" bestFit="1" customWidth="1"/>
    <col min="6390" max="6390" width="15.7109375" style="125" customWidth="1"/>
    <col min="6391" max="6391" width="8.28515625" style="125" bestFit="1" customWidth="1"/>
    <col min="6392" max="6392" width="19.28515625" style="125" customWidth="1"/>
    <col min="6393" max="6393" width="14.28515625" style="125" customWidth="1"/>
    <col min="6394" max="6641" width="8.7109375" style="125"/>
    <col min="6642" max="6642" width="30.42578125" style="125" bestFit="1" customWidth="1"/>
    <col min="6643" max="6643" width="41.28515625" style="125" bestFit="1" customWidth="1"/>
    <col min="6644" max="6644" width="9.7109375" style="125" customWidth="1"/>
    <col min="6645" max="6645" width="34.7109375" style="125" bestFit="1" customWidth="1"/>
    <col min="6646" max="6646" width="15.7109375" style="125" customWidth="1"/>
    <col min="6647" max="6647" width="8.28515625" style="125" bestFit="1" customWidth="1"/>
    <col min="6648" max="6648" width="19.28515625" style="125" customWidth="1"/>
    <col min="6649" max="6649" width="14.28515625" style="125" customWidth="1"/>
    <col min="6650" max="6897" width="8.7109375" style="125"/>
    <col min="6898" max="6898" width="30.42578125" style="125" bestFit="1" customWidth="1"/>
    <col min="6899" max="6899" width="41.28515625" style="125" bestFit="1" customWidth="1"/>
    <col min="6900" max="6900" width="9.7109375" style="125" customWidth="1"/>
    <col min="6901" max="6901" width="34.7109375" style="125" bestFit="1" customWidth="1"/>
    <col min="6902" max="6902" width="15.7109375" style="125" customWidth="1"/>
    <col min="6903" max="6903" width="8.28515625" style="125" bestFit="1" customWidth="1"/>
    <col min="6904" max="6904" width="19.28515625" style="125" customWidth="1"/>
    <col min="6905" max="6905" width="14.28515625" style="125" customWidth="1"/>
    <col min="6906" max="7153" width="8.7109375" style="125"/>
    <col min="7154" max="7154" width="30.42578125" style="125" bestFit="1" customWidth="1"/>
    <col min="7155" max="7155" width="41.28515625" style="125" bestFit="1" customWidth="1"/>
    <col min="7156" max="7156" width="9.7109375" style="125" customWidth="1"/>
    <col min="7157" max="7157" width="34.7109375" style="125" bestFit="1" customWidth="1"/>
    <col min="7158" max="7158" width="15.7109375" style="125" customWidth="1"/>
    <col min="7159" max="7159" width="8.28515625" style="125" bestFit="1" customWidth="1"/>
    <col min="7160" max="7160" width="19.28515625" style="125" customWidth="1"/>
    <col min="7161" max="7161" width="14.28515625" style="125" customWidth="1"/>
    <col min="7162" max="7409" width="8.7109375" style="125"/>
    <col min="7410" max="7410" width="30.42578125" style="125" bestFit="1" customWidth="1"/>
    <col min="7411" max="7411" width="41.28515625" style="125" bestFit="1" customWidth="1"/>
    <col min="7412" max="7412" width="9.7109375" style="125" customWidth="1"/>
    <col min="7413" max="7413" width="34.7109375" style="125" bestFit="1" customWidth="1"/>
    <col min="7414" max="7414" width="15.7109375" style="125" customWidth="1"/>
    <col min="7415" max="7415" width="8.28515625" style="125" bestFit="1" customWidth="1"/>
    <col min="7416" max="7416" width="19.28515625" style="125" customWidth="1"/>
    <col min="7417" max="7417" width="14.28515625" style="125" customWidth="1"/>
    <col min="7418" max="7665" width="8.7109375" style="125"/>
    <col min="7666" max="7666" width="30.42578125" style="125" bestFit="1" customWidth="1"/>
    <col min="7667" max="7667" width="41.28515625" style="125" bestFit="1" customWidth="1"/>
    <col min="7668" max="7668" width="9.7109375" style="125" customWidth="1"/>
    <col min="7669" max="7669" width="34.7109375" style="125" bestFit="1" customWidth="1"/>
    <col min="7670" max="7670" width="15.7109375" style="125" customWidth="1"/>
    <col min="7671" max="7671" width="8.28515625" style="125" bestFit="1" customWidth="1"/>
    <col min="7672" max="7672" width="19.28515625" style="125" customWidth="1"/>
    <col min="7673" max="7673" width="14.28515625" style="125" customWidth="1"/>
    <col min="7674" max="7921" width="8.7109375" style="125"/>
    <col min="7922" max="7922" width="30.42578125" style="125" bestFit="1" customWidth="1"/>
    <col min="7923" max="7923" width="41.28515625" style="125" bestFit="1" customWidth="1"/>
    <col min="7924" max="7924" width="9.7109375" style="125" customWidth="1"/>
    <col min="7925" max="7925" width="34.7109375" style="125" bestFit="1" customWidth="1"/>
    <col min="7926" max="7926" width="15.7109375" style="125" customWidth="1"/>
    <col min="7927" max="7927" width="8.28515625" style="125" bestFit="1" customWidth="1"/>
    <col min="7928" max="7928" width="19.28515625" style="125" customWidth="1"/>
    <col min="7929" max="7929" width="14.28515625" style="125" customWidth="1"/>
    <col min="7930" max="8177" width="8.7109375" style="125"/>
    <col min="8178" max="8178" width="30.42578125" style="125" bestFit="1" customWidth="1"/>
    <col min="8179" max="8179" width="41.28515625" style="125" bestFit="1" customWidth="1"/>
    <col min="8180" max="8180" width="9.7109375" style="125" customWidth="1"/>
    <col min="8181" max="8181" width="34.7109375" style="125" bestFit="1" customWidth="1"/>
    <col min="8182" max="8182" width="15.7109375" style="125" customWidth="1"/>
    <col min="8183" max="8183" width="8.28515625" style="125" bestFit="1" customWidth="1"/>
    <col min="8184" max="8184" width="19.28515625" style="125" customWidth="1"/>
    <col min="8185" max="8185" width="14.28515625" style="125" customWidth="1"/>
    <col min="8186" max="8433" width="8.7109375" style="125"/>
    <col min="8434" max="8434" width="30.42578125" style="125" bestFit="1" customWidth="1"/>
    <col min="8435" max="8435" width="41.28515625" style="125" bestFit="1" customWidth="1"/>
    <col min="8436" max="8436" width="9.7109375" style="125" customWidth="1"/>
    <col min="8437" max="8437" width="34.7109375" style="125" bestFit="1" customWidth="1"/>
    <col min="8438" max="8438" width="15.7109375" style="125" customWidth="1"/>
    <col min="8439" max="8439" width="8.28515625" style="125" bestFit="1" customWidth="1"/>
    <col min="8440" max="8440" width="19.28515625" style="125" customWidth="1"/>
    <col min="8441" max="8441" width="14.28515625" style="125" customWidth="1"/>
    <col min="8442" max="8689" width="8.7109375" style="125"/>
    <col min="8690" max="8690" width="30.42578125" style="125" bestFit="1" customWidth="1"/>
    <col min="8691" max="8691" width="41.28515625" style="125" bestFit="1" customWidth="1"/>
    <col min="8692" max="8692" width="9.7109375" style="125" customWidth="1"/>
    <col min="8693" max="8693" width="34.7109375" style="125" bestFit="1" customWidth="1"/>
    <col min="8694" max="8694" width="15.7109375" style="125" customWidth="1"/>
    <col min="8695" max="8695" width="8.28515625" style="125" bestFit="1" customWidth="1"/>
    <col min="8696" max="8696" width="19.28515625" style="125" customWidth="1"/>
    <col min="8697" max="8697" width="14.28515625" style="125" customWidth="1"/>
    <col min="8698" max="8945" width="8.7109375" style="125"/>
    <col min="8946" max="8946" width="30.42578125" style="125" bestFit="1" customWidth="1"/>
    <col min="8947" max="8947" width="41.28515625" style="125" bestFit="1" customWidth="1"/>
    <col min="8948" max="8948" width="9.7109375" style="125" customWidth="1"/>
    <col min="8949" max="8949" width="34.7109375" style="125" bestFit="1" customWidth="1"/>
    <col min="8950" max="8950" width="15.7109375" style="125" customWidth="1"/>
    <col min="8951" max="8951" width="8.28515625" style="125" bestFit="1" customWidth="1"/>
    <col min="8952" max="8952" width="19.28515625" style="125" customWidth="1"/>
    <col min="8953" max="8953" width="14.28515625" style="125" customWidth="1"/>
    <col min="8954" max="9201" width="8.7109375" style="125"/>
    <col min="9202" max="9202" width="30.42578125" style="125" bestFit="1" customWidth="1"/>
    <col min="9203" max="9203" width="41.28515625" style="125" bestFit="1" customWidth="1"/>
    <col min="9204" max="9204" width="9.7109375" style="125" customWidth="1"/>
    <col min="9205" max="9205" width="34.7109375" style="125" bestFit="1" customWidth="1"/>
    <col min="9206" max="9206" width="15.7109375" style="125" customWidth="1"/>
    <col min="9207" max="9207" width="8.28515625" style="125" bestFit="1" customWidth="1"/>
    <col min="9208" max="9208" width="19.28515625" style="125" customWidth="1"/>
    <col min="9209" max="9209" width="14.28515625" style="125" customWidth="1"/>
    <col min="9210" max="9457" width="8.7109375" style="125"/>
    <col min="9458" max="9458" width="30.42578125" style="125" bestFit="1" customWidth="1"/>
    <col min="9459" max="9459" width="41.28515625" style="125" bestFit="1" customWidth="1"/>
    <col min="9460" max="9460" width="9.7109375" style="125" customWidth="1"/>
    <col min="9461" max="9461" width="34.7109375" style="125" bestFit="1" customWidth="1"/>
    <col min="9462" max="9462" width="15.7109375" style="125" customWidth="1"/>
    <col min="9463" max="9463" width="8.28515625" style="125" bestFit="1" customWidth="1"/>
    <col min="9464" max="9464" width="19.28515625" style="125" customWidth="1"/>
    <col min="9465" max="9465" width="14.28515625" style="125" customWidth="1"/>
    <col min="9466" max="9713" width="8.7109375" style="125"/>
    <col min="9714" max="9714" width="30.42578125" style="125" bestFit="1" customWidth="1"/>
    <col min="9715" max="9715" width="41.28515625" style="125" bestFit="1" customWidth="1"/>
    <col min="9716" max="9716" width="9.7109375" style="125" customWidth="1"/>
    <col min="9717" max="9717" width="34.7109375" style="125" bestFit="1" customWidth="1"/>
    <col min="9718" max="9718" width="15.7109375" style="125" customWidth="1"/>
    <col min="9719" max="9719" width="8.28515625" style="125" bestFit="1" customWidth="1"/>
    <col min="9720" max="9720" width="19.28515625" style="125" customWidth="1"/>
    <col min="9721" max="9721" width="14.28515625" style="125" customWidth="1"/>
    <col min="9722" max="9969" width="8.7109375" style="125"/>
    <col min="9970" max="9970" width="30.42578125" style="125" bestFit="1" customWidth="1"/>
    <col min="9971" max="9971" width="41.28515625" style="125" bestFit="1" customWidth="1"/>
    <col min="9972" max="9972" width="9.7109375" style="125" customWidth="1"/>
    <col min="9973" max="9973" width="34.7109375" style="125" bestFit="1" customWidth="1"/>
    <col min="9974" max="9974" width="15.7109375" style="125" customWidth="1"/>
    <col min="9975" max="9975" width="8.28515625" style="125" bestFit="1" customWidth="1"/>
    <col min="9976" max="9976" width="19.28515625" style="125" customWidth="1"/>
    <col min="9977" max="9977" width="14.28515625" style="125" customWidth="1"/>
    <col min="9978" max="10225" width="8.7109375" style="125"/>
    <col min="10226" max="10226" width="30.42578125" style="125" bestFit="1" customWidth="1"/>
    <col min="10227" max="10227" width="41.28515625" style="125" bestFit="1" customWidth="1"/>
    <col min="10228" max="10228" width="9.7109375" style="125" customWidth="1"/>
    <col min="10229" max="10229" width="34.7109375" style="125" bestFit="1" customWidth="1"/>
    <col min="10230" max="10230" width="15.7109375" style="125" customWidth="1"/>
    <col min="10231" max="10231" width="8.28515625" style="125" bestFit="1" customWidth="1"/>
    <col min="10232" max="10232" width="19.28515625" style="125" customWidth="1"/>
    <col min="10233" max="10233" width="14.28515625" style="125" customWidth="1"/>
    <col min="10234" max="10481" width="8.7109375" style="125"/>
    <col min="10482" max="10482" width="30.42578125" style="125" bestFit="1" customWidth="1"/>
    <col min="10483" max="10483" width="41.28515625" style="125" bestFit="1" customWidth="1"/>
    <col min="10484" max="10484" width="9.7109375" style="125" customWidth="1"/>
    <col min="10485" max="10485" width="34.7109375" style="125" bestFit="1" customWidth="1"/>
    <col min="10486" max="10486" width="15.7109375" style="125" customWidth="1"/>
    <col min="10487" max="10487" width="8.28515625" style="125" bestFit="1" customWidth="1"/>
    <col min="10488" max="10488" width="19.28515625" style="125" customWidth="1"/>
    <col min="10489" max="10489" width="14.28515625" style="125" customWidth="1"/>
    <col min="10490" max="10737" width="8.7109375" style="125"/>
    <col min="10738" max="10738" width="30.42578125" style="125" bestFit="1" customWidth="1"/>
    <col min="10739" max="10739" width="41.28515625" style="125" bestFit="1" customWidth="1"/>
    <col min="10740" max="10740" width="9.7109375" style="125" customWidth="1"/>
    <col min="10741" max="10741" width="34.7109375" style="125" bestFit="1" customWidth="1"/>
    <col min="10742" max="10742" width="15.7109375" style="125" customWidth="1"/>
    <col min="10743" max="10743" width="8.28515625" style="125" bestFit="1" customWidth="1"/>
    <col min="10744" max="10744" width="19.28515625" style="125" customWidth="1"/>
    <col min="10745" max="10745" width="14.28515625" style="125" customWidth="1"/>
    <col min="10746" max="10993" width="8.7109375" style="125"/>
    <col min="10994" max="10994" width="30.42578125" style="125" bestFit="1" customWidth="1"/>
    <col min="10995" max="10995" width="41.28515625" style="125" bestFit="1" customWidth="1"/>
    <col min="10996" max="10996" width="9.7109375" style="125" customWidth="1"/>
    <col min="10997" max="10997" width="34.7109375" style="125" bestFit="1" customWidth="1"/>
    <col min="10998" max="10998" width="15.7109375" style="125" customWidth="1"/>
    <col min="10999" max="10999" width="8.28515625" style="125" bestFit="1" customWidth="1"/>
    <col min="11000" max="11000" width="19.28515625" style="125" customWidth="1"/>
    <col min="11001" max="11001" width="14.28515625" style="125" customWidth="1"/>
    <col min="11002" max="11249" width="8.7109375" style="125"/>
    <col min="11250" max="11250" width="30.42578125" style="125" bestFit="1" customWidth="1"/>
    <col min="11251" max="11251" width="41.28515625" style="125" bestFit="1" customWidth="1"/>
    <col min="11252" max="11252" width="9.7109375" style="125" customWidth="1"/>
    <col min="11253" max="11253" width="34.7109375" style="125" bestFit="1" customWidth="1"/>
    <col min="11254" max="11254" width="15.7109375" style="125" customWidth="1"/>
    <col min="11255" max="11255" width="8.28515625" style="125" bestFit="1" customWidth="1"/>
    <col min="11256" max="11256" width="19.28515625" style="125" customWidth="1"/>
    <col min="11257" max="11257" width="14.28515625" style="125" customWidth="1"/>
    <col min="11258" max="11505" width="8.7109375" style="125"/>
    <col min="11506" max="11506" width="30.42578125" style="125" bestFit="1" customWidth="1"/>
    <col min="11507" max="11507" width="41.28515625" style="125" bestFit="1" customWidth="1"/>
    <col min="11508" max="11508" width="9.7109375" style="125" customWidth="1"/>
    <col min="11509" max="11509" width="34.7109375" style="125" bestFit="1" customWidth="1"/>
    <col min="11510" max="11510" width="15.7109375" style="125" customWidth="1"/>
    <col min="11511" max="11511" width="8.28515625" style="125" bestFit="1" customWidth="1"/>
    <col min="11512" max="11512" width="19.28515625" style="125" customWidth="1"/>
    <col min="11513" max="11513" width="14.28515625" style="125" customWidth="1"/>
    <col min="11514" max="11761" width="8.7109375" style="125"/>
    <col min="11762" max="11762" width="30.42578125" style="125" bestFit="1" customWidth="1"/>
    <col min="11763" max="11763" width="41.28515625" style="125" bestFit="1" customWidth="1"/>
    <col min="11764" max="11764" width="9.7109375" style="125" customWidth="1"/>
    <col min="11765" max="11765" width="34.7109375" style="125" bestFit="1" customWidth="1"/>
    <col min="11766" max="11766" width="15.7109375" style="125" customWidth="1"/>
    <col min="11767" max="11767" width="8.28515625" style="125" bestFit="1" customWidth="1"/>
    <col min="11768" max="11768" width="19.28515625" style="125" customWidth="1"/>
    <col min="11769" max="11769" width="14.28515625" style="125" customWidth="1"/>
    <col min="11770" max="12017" width="8.7109375" style="125"/>
    <col min="12018" max="12018" width="30.42578125" style="125" bestFit="1" customWidth="1"/>
    <col min="12019" max="12019" width="41.28515625" style="125" bestFit="1" customWidth="1"/>
    <col min="12020" max="12020" width="9.7109375" style="125" customWidth="1"/>
    <col min="12021" max="12021" width="34.7109375" style="125" bestFit="1" customWidth="1"/>
    <col min="12022" max="12022" width="15.7109375" style="125" customWidth="1"/>
    <col min="12023" max="12023" width="8.28515625" style="125" bestFit="1" customWidth="1"/>
    <col min="12024" max="12024" width="19.28515625" style="125" customWidth="1"/>
    <col min="12025" max="12025" width="14.28515625" style="125" customWidth="1"/>
    <col min="12026" max="12273" width="8.7109375" style="125"/>
    <col min="12274" max="12274" width="30.42578125" style="125" bestFit="1" customWidth="1"/>
    <col min="12275" max="12275" width="41.28515625" style="125" bestFit="1" customWidth="1"/>
    <col min="12276" max="12276" width="9.7109375" style="125" customWidth="1"/>
    <col min="12277" max="12277" width="34.7109375" style="125" bestFit="1" customWidth="1"/>
    <col min="12278" max="12278" width="15.7109375" style="125" customWidth="1"/>
    <col min="12279" max="12279" width="8.28515625" style="125" bestFit="1" customWidth="1"/>
    <col min="12280" max="12280" width="19.28515625" style="125" customWidth="1"/>
    <col min="12281" max="12281" width="14.28515625" style="125" customWidth="1"/>
    <col min="12282" max="12529" width="8.7109375" style="125"/>
    <col min="12530" max="12530" width="30.42578125" style="125" bestFit="1" customWidth="1"/>
    <col min="12531" max="12531" width="41.28515625" style="125" bestFit="1" customWidth="1"/>
    <col min="12532" max="12532" width="9.7109375" style="125" customWidth="1"/>
    <col min="12533" max="12533" width="34.7109375" style="125" bestFit="1" customWidth="1"/>
    <col min="12534" max="12534" width="15.7109375" style="125" customWidth="1"/>
    <col min="12535" max="12535" width="8.28515625" style="125" bestFit="1" customWidth="1"/>
    <col min="12536" max="12536" width="19.28515625" style="125" customWidth="1"/>
    <col min="12537" max="12537" width="14.28515625" style="125" customWidth="1"/>
    <col min="12538" max="12785" width="8.7109375" style="125"/>
    <col min="12786" max="12786" width="30.42578125" style="125" bestFit="1" customWidth="1"/>
    <col min="12787" max="12787" width="41.28515625" style="125" bestFit="1" customWidth="1"/>
    <col min="12788" max="12788" width="9.7109375" style="125" customWidth="1"/>
    <col min="12789" max="12789" width="34.7109375" style="125" bestFit="1" customWidth="1"/>
    <col min="12790" max="12790" width="15.7109375" style="125" customWidth="1"/>
    <col min="12791" max="12791" width="8.28515625" style="125" bestFit="1" customWidth="1"/>
    <col min="12792" max="12792" width="19.28515625" style="125" customWidth="1"/>
    <col min="12793" max="12793" width="14.28515625" style="125" customWidth="1"/>
    <col min="12794" max="13041" width="8.7109375" style="125"/>
    <col min="13042" max="13042" width="30.42578125" style="125" bestFit="1" customWidth="1"/>
    <col min="13043" max="13043" width="41.28515625" style="125" bestFit="1" customWidth="1"/>
    <col min="13044" max="13044" width="9.7109375" style="125" customWidth="1"/>
    <col min="13045" max="13045" width="34.7109375" style="125" bestFit="1" customWidth="1"/>
    <col min="13046" max="13046" width="15.7109375" style="125" customWidth="1"/>
    <col min="13047" max="13047" width="8.28515625" style="125" bestFit="1" customWidth="1"/>
    <col min="13048" max="13048" width="19.28515625" style="125" customWidth="1"/>
    <col min="13049" max="13049" width="14.28515625" style="125" customWidth="1"/>
    <col min="13050" max="13297" width="8.7109375" style="125"/>
    <col min="13298" max="13298" width="30.42578125" style="125" bestFit="1" customWidth="1"/>
    <col min="13299" max="13299" width="41.28515625" style="125" bestFit="1" customWidth="1"/>
    <col min="13300" max="13300" width="9.7109375" style="125" customWidth="1"/>
    <col min="13301" max="13301" width="34.7109375" style="125" bestFit="1" customWidth="1"/>
    <col min="13302" max="13302" width="15.7109375" style="125" customWidth="1"/>
    <col min="13303" max="13303" width="8.28515625" style="125" bestFit="1" customWidth="1"/>
    <col min="13304" max="13304" width="19.28515625" style="125" customWidth="1"/>
    <col min="13305" max="13305" width="14.28515625" style="125" customWidth="1"/>
    <col min="13306" max="13553" width="8.7109375" style="125"/>
    <col min="13554" max="13554" width="30.42578125" style="125" bestFit="1" customWidth="1"/>
    <col min="13555" max="13555" width="41.28515625" style="125" bestFit="1" customWidth="1"/>
    <col min="13556" max="13556" width="9.7109375" style="125" customWidth="1"/>
    <col min="13557" max="13557" width="34.7109375" style="125" bestFit="1" customWidth="1"/>
    <col min="13558" max="13558" width="15.7109375" style="125" customWidth="1"/>
    <col min="13559" max="13559" width="8.28515625" style="125" bestFit="1" customWidth="1"/>
    <col min="13560" max="13560" width="19.28515625" style="125" customWidth="1"/>
    <col min="13561" max="13561" width="14.28515625" style="125" customWidth="1"/>
    <col min="13562" max="13809" width="8.7109375" style="125"/>
    <col min="13810" max="13810" width="30.42578125" style="125" bestFit="1" customWidth="1"/>
    <col min="13811" max="13811" width="41.28515625" style="125" bestFit="1" customWidth="1"/>
    <col min="13812" max="13812" width="9.7109375" style="125" customWidth="1"/>
    <col min="13813" max="13813" width="34.7109375" style="125" bestFit="1" customWidth="1"/>
    <col min="13814" max="13814" width="15.7109375" style="125" customWidth="1"/>
    <col min="13815" max="13815" width="8.28515625" style="125" bestFit="1" customWidth="1"/>
    <col min="13816" max="13816" width="19.28515625" style="125" customWidth="1"/>
    <col min="13817" max="13817" width="14.28515625" style="125" customWidth="1"/>
    <col min="13818" max="14065" width="8.7109375" style="125"/>
    <col min="14066" max="14066" width="30.42578125" style="125" bestFit="1" customWidth="1"/>
    <col min="14067" max="14067" width="41.28515625" style="125" bestFit="1" customWidth="1"/>
    <col min="14068" max="14068" width="9.7109375" style="125" customWidth="1"/>
    <col min="14069" max="14069" width="34.7109375" style="125" bestFit="1" customWidth="1"/>
    <col min="14070" max="14070" width="15.7109375" style="125" customWidth="1"/>
    <col min="14071" max="14071" width="8.28515625" style="125" bestFit="1" customWidth="1"/>
    <col min="14072" max="14072" width="19.28515625" style="125" customWidth="1"/>
    <col min="14073" max="14073" width="14.28515625" style="125" customWidth="1"/>
    <col min="14074" max="14321" width="8.7109375" style="125"/>
    <col min="14322" max="14322" width="30.42578125" style="125" bestFit="1" customWidth="1"/>
    <col min="14323" max="14323" width="41.28515625" style="125" bestFit="1" customWidth="1"/>
    <col min="14324" max="14324" width="9.7109375" style="125" customWidth="1"/>
    <col min="14325" max="14325" width="34.7109375" style="125" bestFit="1" customWidth="1"/>
    <col min="14326" max="14326" width="15.7109375" style="125" customWidth="1"/>
    <col min="14327" max="14327" width="8.28515625" style="125" bestFit="1" customWidth="1"/>
    <col min="14328" max="14328" width="19.28515625" style="125" customWidth="1"/>
    <col min="14329" max="14329" width="14.28515625" style="125" customWidth="1"/>
    <col min="14330" max="14577" width="8.7109375" style="125"/>
    <col min="14578" max="14578" width="30.42578125" style="125" bestFit="1" customWidth="1"/>
    <col min="14579" max="14579" width="41.28515625" style="125" bestFit="1" customWidth="1"/>
    <col min="14580" max="14580" width="9.7109375" style="125" customWidth="1"/>
    <col min="14581" max="14581" width="34.7109375" style="125" bestFit="1" customWidth="1"/>
    <col min="14582" max="14582" width="15.7109375" style="125" customWidth="1"/>
    <col min="14583" max="14583" width="8.28515625" style="125" bestFit="1" customWidth="1"/>
    <col min="14584" max="14584" width="19.28515625" style="125" customWidth="1"/>
    <col min="14585" max="14585" width="14.28515625" style="125" customWidth="1"/>
    <col min="14586" max="14833" width="8.7109375" style="125"/>
    <col min="14834" max="14834" width="30.42578125" style="125" bestFit="1" customWidth="1"/>
    <col min="14835" max="14835" width="41.28515625" style="125" bestFit="1" customWidth="1"/>
    <col min="14836" max="14836" width="9.7109375" style="125" customWidth="1"/>
    <col min="14837" max="14837" width="34.7109375" style="125" bestFit="1" customWidth="1"/>
    <col min="14838" max="14838" width="15.7109375" style="125" customWidth="1"/>
    <col min="14839" max="14839" width="8.28515625" style="125" bestFit="1" customWidth="1"/>
    <col min="14840" max="14840" width="19.28515625" style="125" customWidth="1"/>
    <col min="14841" max="14841" width="14.28515625" style="125" customWidth="1"/>
    <col min="14842" max="15089" width="8.7109375" style="125"/>
    <col min="15090" max="15090" width="30.42578125" style="125" bestFit="1" customWidth="1"/>
    <col min="15091" max="15091" width="41.28515625" style="125" bestFit="1" customWidth="1"/>
    <col min="15092" max="15092" width="9.7109375" style="125" customWidth="1"/>
    <col min="15093" max="15093" width="34.7109375" style="125" bestFit="1" customWidth="1"/>
    <col min="15094" max="15094" width="15.7109375" style="125" customWidth="1"/>
    <col min="15095" max="15095" width="8.28515625" style="125" bestFit="1" customWidth="1"/>
    <col min="15096" max="15096" width="19.28515625" style="125" customWidth="1"/>
    <col min="15097" max="15097" width="14.28515625" style="125" customWidth="1"/>
    <col min="15098" max="15345" width="8.7109375" style="125"/>
    <col min="15346" max="15346" width="30.42578125" style="125" bestFit="1" customWidth="1"/>
    <col min="15347" max="15347" width="41.28515625" style="125" bestFit="1" customWidth="1"/>
    <col min="15348" max="15348" width="9.7109375" style="125" customWidth="1"/>
    <col min="15349" max="15349" width="34.7109375" style="125" bestFit="1" customWidth="1"/>
    <col min="15350" max="15350" width="15.7109375" style="125" customWidth="1"/>
    <col min="15351" max="15351" width="8.28515625" style="125" bestFit="1" customWidth="1"/>
    <col min="15352" max="15352" width="19.28515625" style="125" customWidth="1"/>
    <col min="15353" max="15353" width="14.28515625" style="125" customWidth="1"/>
    <col min="15354" max="15601" width="8.7109375" style="125"/>
    <col min="15602" max="15602" width="30.42578125" style="125" bestFit="1" customWidth="1"/>
    <col min="15603" max="15603" width="41.28515625" style="125" bestFit="1" customWidth="1"/>
    <col min="15604" max="15604" width="9.7109375" style="125" customWidth="1"/>
    <col min="15605" max="15605" width="34.7109375" style="125" bestFit="1" customWidth="1"/>
    <col min="15606" max="15606" width="15.7109375" style="125" customWidth="1"/>
    <col min="15607" max="15607" width="8.28515625" style="125" bestFit="1" customWidth="1"/>
    <col min="15608" max="15608" width="19.28515625" style="125" customWidth="1"/>
    <col min="15609" max="15609" width="14.28515625" style="125" customWidth="1"/>
    <col min="15610" max="15857" width="8.7109375" style="125"/>
    <col min="15858" max="15858" width="30.42578125" style="125" bestFit="1" customWidth="1"/>
    <col min="15859" max="15859" width="41.28515625" style="125" bestFit="1" customWidth="1"/>
    <col min="15860" max="15860" width="9.7109375" style="125" customWidth="1"/>
    <col min="15861" max="15861" width="34.7109375" style="125" bestFit="1" customWidth="1"/>
    <col min="15862" max="15862" width="15.7109375" style="125" customWidth="1"/>
    <col min="15863" max="15863" width="8.28515625" style="125" bestFit="1" customWidth="1"/>
    <col min="15864" max="15864" width="19.28515625" style="125" customWidth="1"/>
    <col min="15865" max="15865" width="14.28515625" style="125" customWidth="1"/>
    <col min="15866" max="16113" width="8.7109375" style="125"/>
    <col min="16114" max="16114" width="30.42578125" style="125" bestFit="1" customWidth="1"/>
    <col min="16115" max="16115" width="41.28515625" style="125" bestFit="1" customWidth="1"/>
    <col min="16116" max="16116" width="9.7109375" style="125" customWidth="1"/>
    <col min="16117" max="16117" width="34.7109375" style="125" bestFit="1" customWidth="1"/>
    <col min="16118" max="16118" width="15.7109375" style="125" customWidth="1"/>
    <col min="16119" max="16119" width="8.28515625" style="125" bestFit="1" customWidth="1"/>
    <col min="16120" max="16120" width="19.28515625" style="125" customWidth="1"/>
    <col min="16121" max="16121" width="14.28515625" style="125" customWidth="1"/>
    <col min="16122" max="16384" width="8.7109375" style="125"/>
  </cols>
  <sheetData>
    <row r="1" spans="1:16" ht="13.9">
      <c r="A1" s="135" t="s">
        <v>2030</v>
      </c>
      <c r="B1" s="136" t="s">
        <v>2031</v>
      </c>
      <c r="C1" s="137" t="s">
        <v>2032</v>
      </c>
      <c r="D1" s="135" t="s">
        <v>2033</v>
      </c>
      <c r="E1" s="137" t="s">
        <v>2027</v>
      </c>
      <c r="F1" s="135" t="s">
        <v>2034</v>
      </c>
      <c r="G1" s="138" t="s">
        <v>2035</v>
      </c>
      <c r="H1" s="139" t="s">
        <v>380</v>
      </c>
      <c r="I1" s="125"/>
      <c r="J1" s="125"/>
      <c r="K1" s="140" t="s">
        <v>2036</v>
      </c>
      <c r="L1" s="141" t="s">
        <v>2034</v>
      </c>
      <c r="M1" s="141" t="s">
        <v>2037</v>
      </c>
      <c r="N1" s="141" t="s">
        <v>2035</v>
      </c>
      <c r="O1" s="142" t="s">
        <v>380</v>
      </c>
      <c r="P1" s="125"/>
    </row>
    <row r="2" spans="1:16" ht="13.9">
      <c r="A2" s="143">
        <v>25</v>
      </c>
      <c r="B2" s="124" t="s">
        <v>2038</v>
      </c>
      <c r="C2" s="144" t="s">
        <v>383</v>
      </c>
      <c r="D2" s="145" t="s">
        <v>206</v>
      </c>
      <c r="E2" s="144" t="s">
        <v>206</v>
      </c>
      <c r="F2" s="145" t="s">
        <v>384</v>
      </c>
      <c r="G2" s="125" t="s">
        <v>2039</v>
      </c>
      <c r="H2" s="146" t="s">
        <v>386</v>
      </c>
      <c r="I2" s="125"/>
      <c r="J2" s="125"/>
      <c r="K2" s="147" t="e">
        <f t="shared" ref="K2:K33" si="0">VLOOKUP(L2,$F$2:$F$1331,1,0)</f>
        <v>#N/A</v>
      </c>
      <c r="L2" s="148" t="s">
        <v>2040</v>
      </c>
      <c r="M2" s="125" t="s">
        <v>2041</v>
      </c>
      <c r="N2" s="149" t="s">
        <v>2042</v>
      </c>
      <c r="O2" s="150" t="s">
        <v>386</v>
      </c>
      <c r="P2" s="125"/>
    </row>
    <row r="3" spans="1:16" ht="13.9">
      <c r="A3" s="143">
        <v>25</v>
      </c>
      <c r="B3" s="124" t="s">
        <v>2038</v>
      </c>
      <c r="C3" s="144" t="s">
        <v>413</v>
      </c>
      <c r="D3" s="145" t="s">
        <v>206</v>
      </c>
      <c r="E3" s="144" t="s">
        <v>206</v>
      </c>
      <c r="F3" s="145" t="s">
        <v>384</v>
      </c>
      <c r="G3" s="125" t="s">
        <v>2039</v>
      </c>
      <c r="H3" s="146" t="s">
        <v>386</v>
      </c>
      <c r="I3" s="125"/>
      <c r="J3" s="125"/>
      <c r="K3" s="147" t="str">
        <f t="shared" si="0"/>
        <v>0100</v>
      </c>
      <c r="L3" s="148" t="s">
        <v>384</v>
      </c>
      <c r="M3" s="149" t="s">
        <v>2038</v>
      </c>
      <c r="N3" s="149" t="s">
        <v>2039</v>
      </c>
      <c r="O3" s="150" t="s">
        <v>386</v>
      </c>
      <c r="P3" s="125"/>
    </row>
    <row r="4" spans="1:16" ht="13.9">
      <c r="A4" s="143">
        <v>25</v>
      </c>
      <c r="B4" s="124" t="s">
        <v>2038</v>
      </c>
      <c r="C4" s="144" t="s">
        <v>445</v>
      </c>
      <c r="D4" s="145" t="s">
        <v>206</v>
      </c>
      <c r="E4" s="144" t="s">
        <v>206</v>
      </c>
      <c r="F4" s="145" t="s">
        <v>384</v>
      </c>
      <c r="G4" s="125" t="s">
        <v>2039</v>
      </c>
      <c r="H4" s="146" t="s">
        <v>386</v>
      </c>
      <c r="I4" s="125"/>
      <c r="J4" s="125"/>
      <c r="K4" s="147" t="str">
        <f t="shared" si="0"/>
        <v>0780</v>
      </c>
      <c r="L4" s="148" t="s">
        <v>2043</v>
      </c>
      <c r="M4" s="149" t="s">
        <v>2044</v>
      </c>
      <c r="N4" s="149" t="s">
        <v>2045</v>
      </c>
      <c r="O4" s="150" t="s">
        <v>700</v>
      </c>
      <c r="P4" s="125"/>
    </row>
    <row r="5" spans="1:16" ht="13.9">
      <c r="A5" s="143">
        <v>25</v>
      </c>
      <c r="B5" s="124" t="s">
        <v>2038</v>
      </c>
      <c r="C5" s="144" t="s">
        <v>475</v>
      </c>
      <c r="D5" s="145" t="s">
        <v>206</v>
      </c>
      <c r="E5" s="144" t="s">
        <v>206</v>
      </c>
      <c r="F5" s="145" t="s">
        <v>384</v>
      </c>
      <c r="G5" s="125" t="s">
        <v>2039</v>
      </c>
      <c r="H5" s="146" t="s">
        <v>386</v>
      </c>
      <c r="I5" s="125"/>
      <c r="J5" s="125"/>
      <c r="K5" s="147" t="e">
        <f t="shared" si="0"/>
        <v>#N/A</v>
      </c>
      <c r="L5" s="148" t="s">
        <v>2046</v>
      </c>
      <c r="M5" s="125" t="s">
        <v>2047</v>
      </c>
      <c r="N5" s="149" t="s">
        <v>2048</v>
      </c>
      <c r="O5" s="150" t="s">
        <v>880</v>
      </c>
      <c r="P5" s="125"/>
    </row>
    <row r="6" spans="1:16" ht="13.9">
      <c r="A6" s="143">
        <v>25</v>
      </c>
      <c r="B6" s="124" t="s">
        <v>2038</v>
      </c>
      <c r="C6" s="144" t="s">
        <v>498</v>
      </c>
      <c r="D6" s="145" t="s">
        <v>206</v>
      </c>
      <c r="E6" s="144" t="s">
        <v>206</v>
      </c>
      <c r="F6" s="145" t="s">
        <v>384</v>
      </c>
      <c r="G6" s="125" t="s">
        <v>2039</v>
      </c>
      <c r="H6" s="146" t="s">
        <v>386</v>
      </c>
      <c r="I6" s="125"/>
      <c r="J6" s="125"/>
      <c r="K6" s="147" t="e">
        <f t="shared" si="0"/>
        <v>#N/A</v>
      </c>
      <c r="L6" s="148" t="s">
        <v>2049</v>
      </c>
      <c r="M6" s="125" t="s">
        <v>2050</v>
      </c>
      <c r="N6" s="149" t="s">
        <v>2048</v>
      </c>
      <c r="O6" s="150" t="s">
        <v>880</v>
      </c>
      <c r="P6" s="125"/>
    </row>
    <row r="7" spans="1:16" ht="13.9">
      <c r="A7" s="143">
        <v>25</v>
      </c>
      <c r="B7" s="124" t="s">
        <v>2038</v>
      </c>
      <c r="C7" s="144" t="s">
        <v>521</v>
      </c>
      <c r="D7" s="145" t="s">
        <v>206</v>
      </c>
      <c r="E7" s="144" t="s">
        <v>206</v>
      </c>
      <c r="F7" s="145" t="s">
        <v>384</v>
      </c>
      <c r="G7" s="125" t="s">
        <v>2039</v>
      </c>
      <c r="H7" s="146" t="s">
        <v>386</v>
      </c>
      <c r="I7" s="125"/>
      <c r="J7" s="125"/>
      <c r="K7" s="147" t="e">
        <f t="shared" si="0"/>
        <v>#N/A</v>
      </c>
      <c r="L7" s="148" t="s">
        <v>2051</v>
      </c>
      <c r="M7" s="149" t="s">
        <v>2052</v>
      </c>
      <c r="N7" s="149" t="s">
        <v>2048</v>
      </c>
      <c r="O7" s="150" t="s">
        <v>880</v>
      </c>
      <c r="P7" s="125"/>
    </row>
    <row r="8" spans="1:16" ht="13.9">
      <c r="A8" s="143">
        <v>25</v>
      </c>
      <c r="B8" s="124" t="s">
        <v>2038</v>
      </c>
      <c r="C8" s="144" t="s">
        <v>544</v>
      </c>
      <c r="D8" s="145" t="s">
        <v>206</v>
      </c>
      <c r="E8" s="144" t="s">
        <v>206</v>
      </c>
      <c r="F8" s="145" t="s">
        <v>384</v>
      </c>
      <c r="G8" s="125" t="s">
        <v>2039</v>
      </c>
      <c r="H8" s="146" t="s">
        <v>386</v>
      </c>
      <c r="I8" s="125"/>
      <c r="J8" s="125"/>
      <c r="K8" s="147" t="e">
        <f t="shared" si="0"/>
        <v>#N/A</v>
      </c>
      <c r="L8" s="148" t="s">
        <v>2053</v>
      </c>
      <c r="M8" s="125" t="s">
        <v>2054</v>
      </c>
      <c r="N8" s="149" t="s">
        <v>2048</v>
      </c>
      <c r="O8" s="150" t="s">
        <v>880</v>
      </c>
      <c r="P8" s="125"/>
    </row>
    <row r="9" spans="1:16" ht="13.9">
      <c r="A9" s="143">
        <v>25</v>
      </c>
      <c r="B9" s="124" t="s">
        <v>2038</v>
      </c>
      <c r="C9" s="144" t="s">
        <v>562</v>
      </c>
      <c r="D9" s="145" t="s">
        <v>206</v>
      </c>
      <c r="E9" s="144" t="s">
        <v>206</v>
      </c>
      <c r="F9" s="145" t="s">
        <v>384</v>
      </c>
      <c r="G9" s="125" t="s">
        <v>2039</v>
      </c>
      <c r="H9" s="146" t="s">
        <v>386</v>
      </c>
      <c r="I9" s="125"/>
      <c r="J9" s="125"/>
      <c r="K9" s="147" t="str">
        <f t="shared" si="0"/>
        <v>1521</v>
      </c>
      <c r="L9" s="148" t="s">
        <v>2055</v>
      </c>
      <c r="M9" s="149" t="s">
        <v>453</v>
      </c>
      <c r="N9" s="149" t="s">
        <v>2056</v>
      </c>
      <c r="O9" s="150" t="s">
        <v>700</v>
      </c>
      <c r="P9" s="125"/>
    </row>
    <row r="10" spans="1:16" ht="13.9">
      <c r="A10" s="143">
        <v>25</v>
      </c>
      <c r="B10" s="124" t="s">
        <v>2038</v>
      </c>
      <c r="C10" s="144" t="s">
        <v>582</v>
      </c>
      <c r="D10" s="145" t="s">
        <v>206</v>
      </c>
      <c r="E10" s="144" t="s">
        <v>206</v>
      </c>
      <c r="F10" s="145" t="s">
        <v>384</v>
      </c>
      <c r="G10" s="125" t="s">
        <v>2039</v>
      </c>
      <c r="H10" s="146" t="s">
        <v>386</v>
      </c>
      <c r="I10" s="125"/>
      <c r="J10" s="125"/>
      <c r="K10" s="147" t="str">
        <f t="shared" si="0"/>
        <v>1541</v>
      </c>
      <c r="L10" s="148" t="s">
        <v>2057</v>
      </c>
      <c r="M10" s="149" t="s">
        <v>421</v>
      </c>
      <c r="N10" s="149" t="s">
        <v>2056</v>
      </c>
      <c r="O10" s="150" t="s">
        <v>700</v>
      </c>
      <c r="P10" s="125"/>
    </row>
    <row r="11" spans="1:16" ht="13.9">
      <c r="A11" s="143">
        <v>25</v>
      </c>
      <c r="B11" s="124" t="s">
        <v>2038</v>
      </c>
      <c r="C11" s="144" t="s">
        <v>598</v>
      </c>
      <c r="D11" s="145" t="s">
        <v>206</v>
      </c>
      <c r="E11" s="144" t="s">
        <v>206</v>
      </c>
      <c r="F11" s="145" t="s">
        <v>384</v>
      </c>
      <c r="G11" s="125" t="s">
        <v>2039</v>
      </c>
      <c r="H11" s="146" t="s">
        <v>386</v>
      </c>
      <c r="I11" s="125"/>
      <c r="J11" s="125"/>
      <c r="K11" s="147" t="str">
        <f t="shared" si="0"/>
        <v>1611</v>
      </c>
      <c r="L11" s="148" t="s">
        <v>2058</v>
      </c>
      <c r="M11" s="149" t="s">
        <v>391</v>
      </c>
      <c r="N11" s="149" t="s">
        <v>2056</v>
      </c>
      <c r="O11" s="150" t="s">
        <v>700</v>
      </c>
      <c r="P11" s="125"/>
    </row>
    <row r="12" spans="1:16" ht="13.9">
      <c r="A12" s="143">
        <v>25</v>
      </c>
      <c r="B12" s="124" t="s">
        <v>2038</v>
      </c>
      <c r="C12" s="144" t="s">
        <v>612</v>
      </c>
      <c r="D12" s="145" t="s">
        <v>206</v>
      </c>
      <c r="E12" s="144" t="s">
        <v>206</v>
      </c>
      <c r="F12" s="145" t="s">
        <v>384</v>
      </c>
      <c r="G12" s="125" t="s">
        <v>2039</v>
      </c>
      <c r="H12" s="146" t="s">
        <v>386</v>
      </c>
      <c r="I12" s="125"/>
      <c r="J12" s="125"/>
      <c r="K12" s="147" t="str">
        <f t="shared" si="0"/>
        <v>1700</v>
      </c>
      <c r="L12" s="148" t="s">
        <v>2059</v>
      </c>
      <c r="M12" s="149" t="s">
        <v>616</v>
      </c>
      <c r="N12" s="149" t="s">
        <v>2060</v>
      </c>
      <c r="O12" s="150" t="s">
        <v>700</v>
      </c>
      <c r="P12" s="125"/>
    </row>
    <row r="13" spans="1:16" ht="13.9">
      <c r="A13" s="143">
        <v>25</v>
      </c>
      <c r="B13" s="124" t="s">
        <v>2038</v>
      </c>
      <c r="C13" s="144" t="s">
        <v>625</v>
      </c>
      <c r="D13" s="145" t="s">
        <v>206</v>
      </c>
      <c r="E13" s="144" t="s">
        <v>206</v>
      </c>
      <c r="F13" s="145" t="s">
        <v>384</v>
      </c>
      <c r="G13" s="125" t="s">
        <v>2039</v>
      </c>
      <c r="H13" s="146" t="s">
        <v>386</v>
      </c>
      <c r="I13" s="125"/>
      <c r="J13" s="125"/>
      <c r="K13" s="147" t="str">
        <f t="shared" si="0"/>
        <v>1710</v>
      </c>
      <c r="L13" s="148" t="s">
        <v>2061</v>
      </c>
      <c r="M13" s="149" t="s">
        <v>566</v>
      </c>
      <c r="N13" s="149" t="s">
        <v>2060</v>
      </c>
      <c r="O13" s="150" t="s">
        <v>700</v>
      </c>
      <c r="P13" s="125"/>
    </row>
    <row r="14" spans="1:16" ht="13.9">
      <c r="A14" s="143">
        <v>25</v>
      </c>
      <c r="B14" s="124" t="s">
        <v>2038</v>
      </c>
      <c r="C14" s="144" t="s">
        <v>636</v>
      </c>
      <c r="D14" s="145" t="s">
        <v>206</v>
      </c>
      <c r="E14" s="144" t="s">
        <v>206</v>
      </c>
      <c r="F14" s="145" t="s">
        <v>384</v>
      </c>
      <c r="G14" s="125" t="s">
        <v>2039</v>
      </c>
      <c r="H14" s="146" t="s">
        <v>386</v>
      </c>
      <c r="I14" s="125"/>
      <c r="J14" s="125"/>
      <c r="K14" s="147" t="str">
        <f t="shared" si="0"/>
        <v>1711</v>
      </c>
      <c r="L14" s="148" t="s">
        <v>2062</v>
      </c>
      <c r="M14" s="149" t="s">
        <v>651</v>
      </c>
      <c r="N14" s="149" t="s">
        <v>2060</v>
      </c>
      <c r="O14" s="150" t="s">
        <v>700</v>
      </c>
      <c r="P14" s="125"/>
    </row>
    <row r="15" spans="1:16" ht="13.9">
      <c r="A15" s="143">
        <v>25</v>
      </c>
      <c r="B15" s="124" t="s">
        <v>2038</v>
      </c>
      <c r="C15" s="144" t="s">
        <v>647</v>
      </c>
      <c r="D15" s="145" t="s">
        <v>206</v>
      </c>
      <c r="E15" s="144" t="s">
        <v>206</v>
      </c>
      <c r="F15" s="145" t="s">
        <v>384</v>
      </c>
      <c r="G15" s="125" t="s">
        <v>2039</v>
      </c>
      <c r="H15" s="146" t="s">
        <v>386</v>
      </c>
      <c r="I15" s="125"/>
      <c r="J15" s="125"/>
      <c r="K15" s="147" t="str">
        <f t="shared" si="0"/>
        <v>1721</v>
      </c>
      <c r="L15" s="148" t="s">
        <v>2063</v>
      </c>
      <c r="M15" s="149" t="s">
        <v>2064</v>
      </c>
      <c r="N15" s="149" t="s">
        <v>2060</v>
      </c>
      <c r="O15" s="150" t="s">
        <v>700</v>
      </c>
      <c r="P15" s="125"/>
    </row>
    <row r="16" spans="1:16" ht="13.9">
      <c r="A16" s="143">
        <v>25</v>
      </c>
      <c r="B16" s="124" t="s">
        <v>2038</v>
      </c>
      <c r="C16" s="144" t="s">
        <v>658</v>
      </c>
      <c r="D16" s="145" t="s">
        <v>206</v>
      </c>
      <c r="E16" s="144" t="s">
        <v>206</v>
      </c>
      <c r="F16" s="145" t="s">
        <v>384</v>
      </c>
      <c r="G16" s="125" t="s">
        <v>2039</v>
      </c>
      <c r="H16" s="146" t="s">
        <v>386</v>
      </c>
      <c r="I16" s="125"/>
      <c r="J16" s="125"/>
      <c r="K16" s="147" t="str">
        <f t="shared" si="0"/>
        <v>1731</v>
      </c>
      <c r="L16" s="148" t="s">
        <v>2065</v>
      </c>
      <c r="M16" s="149" t="s">
        <v>479</v>
      </c>
      <c r="N16" s="149" t="s">
        <v>2060</v>
      </c>
      <c r="O16" s="150" t="s">
        <v>700</v>
      </c>
      <c r="P16" s="125"/>
    </row>
    <row r="17" spans="1:16" ht="13.9">
      <c r="A17" s="143">
        <v>25</v>
      </c>
      <c r="B17" s="124" t="s">
        <v>2038</v>
      </c>
      <c r="C17" s="144" t="s">
        <v>669</v>
      </c>
      <c r="D17" s="145" t="s">
        <v>206</v>
      </c>
      <c r="E17" s="144" t="s">
        <v>206</v>
      </c>
      <c r="F17" s="145" t="s">
        <v>384</v>
      </c>
      <c r="G17" s="125" t="s">
        <v>2039</v>
      </c>
      <c r="H17" s="146" t="s">
        <v>386</v>
      </c>
      <c r="I17" s="125"/>
      <c r="J17" s="125"/>
      <c r="K17" s="147" t="e">
        <f t="shared" si="0"/>
        <v>#N/A</v>
      </c>
      <c r="L17" s="148" t="s">
        <v>2066</v>
      </c>
      <c r="M17" s="149" t="s">
        <v>2067</v>
      </c>
      <c r="N17" s="149" t="s">
        <v>2060</v>
      </c>
      <c r="O17" s="150" t="s">
        <v>700</v>
      </c>
      <c r="P17" s="125"/>
    </row>
    <row r="18" spans="1:16" ht="13.9">
      <c r="A18" s="143">
        <v>25</v>
      </c>
      <c r="B18" s="124" t="s">
        <v>2038</v>
      </c>
      <c r="C18" s="144" t="s">
        <v>679</v>
      </c>
      <c r="D18" s="145" t="s">
        <v>206</v>
      </c>
      <c r="E18" s="144" t="s">
        <v>206</v>
      </c>
      <c r="F18" s="145" t="s">
        <v>384</v>
      </c>
      <c r="G18" s="125" t="s">
        <v>2039</v>
      </c>
      <c r="H18" s="146" t="s">
        <v>386</v>
      </c>
      <c r="I18" s="125"/>
      <c r="J18" s="125"/>
      <c r="K18" s="147" t="str">
        <f t="shared" si="0"/>
        <v>1741</v>
      </c>
      <c r="L18" s="148" t="s">
        <v>2068</v>
      </c>
      <c r="M18" s="149" t="s">
        <v>602</v>
      </c>
      <c r="N18" s="149" t="s">
        <v>2060</v>
      </c>
      <c r="O18" s="150" t="s">
        <v>700</v>
      </c>
      <c r="P18" s="125"/>
    </row>
    <row r="19" spans="1:16" ht="13.9">
      <c r="A19" s="143">
        <v>25</v>
      </c>
      <c r="B19" s="124" t="s">
        <v>2038</v>
      </c>
      <c r="C19" s="144" t="s">
        <v>688</v>
      </c>
      <c r="D19" s="145" t="s">
        <v>206</v>
      </c>
      <c r="E19" s="144" t="s">
        <v>206</v>
      </c>
      <c r="F19" s="145" t="s">
        <v>384</v>
      </c>
      <c r="G19" s="125" t="s">
        <v>2039</v>
      </c>
      <c r="H19" s="146" t="s">
        <v>386</v>
      </c>
      <c r="I19" s="125"/>
      <c r="J19" s="125"/>
      <c r="K19" s="147" t="str">
        <f t="shared" si="0"/>
        <v>1742</v>
      </c>
      <c r="L19" s="148" t="s">
        <v>2069</v>
      </c>
      <c r="M19" s="149" t="s">
        <v>452</v>
      </c>
      <c r="N19" s="149" t="s">
        <v>2060</v>
      </c>
      <c r="O19" s="150" t="s">
        <v>700</v>
      </c>
      <c r="P19" s="125"/>
    </row>
    <row r="20" spans="1:16" ht="13.9">
      <c r="A20" s="143">
        <v>25</v>
      </c>
      <c r="B20" s="124" t="s">
        <v>2038</v>
      </c>
      <c r="C20" s="144" t="s">
        <v>698</v>
      </c>
      <c r="D20" s="145" t="s">
        <v>206</v>
      </c>
      <c r="E20" s="144" t="s">
        <v>206</v>
      </c>
      <c r="F20" s="145" t="s">
        <v>384</v>
      </c>
      <c r="G20" s="125" t="s">
        <v>2039</v>
      </c>
      <c r="H20" s="146" t="s">
        <v>386</v>
      </c>
      <c r="I20" s="125"/>
      <c r="J20" s="125"/>
      <c r="K20" s="147" t="str">
        <f t="shared" si="0"/>
        <v>1751</v>
      </c>
      <c r="L20" s="148" t="s">
        <v>2070</v>
      </c>
      <c r="M20" s="149" t="s">
        <v>390</v>
      </c>
      <c r="N20" s="149" t="s">
        <v>2060</v>
      </c>
      <c r="O20" s="150" t="s">
        <v>700</v>
      </c>
      <c r="P20" s="125"/>
    </row>
    <row r="21" spans="1:16" ht="13.9">
      <c r="A21" s="143">
        <v>25</v>
      </c>
      <c r="B21" s="124" t="s">
        <v>2038</v>
      </c>
      <c r="C21" s="144" t="s">
        <v>709</v>
      </c>
      <c r="D21" s="145" t="s">
        <v>206</v>
      </c>
      <c r="E21" s="144" t="s">
        <v>206</v>
      </c>
      <c r="F21" s="145" t="s">
        <v>384</v>
      </c>
      <c r="G21" s="125" t="s">
        <v>2039</v>
      </c>
      <c r="H21" s="146" t="s">
        <v>386</v>
      </c>
      <c r="I21" s="125"/>
      <c r="J21" s="125"/>
      <c r="K21" s="147" t="str">
        <f t="shared" si="0"/>
        <v>1752</v>
      </c>
      <c r="L21" s="148" t="s">
        <v>2071</v>
      </c>
      <c r="M21" s="149" t="s">
        <v>525</v>
      </c>
      <c r="N21" s="149" t="s">
        <v>2060</v>
      </c>
      <c r="O21" s="150" t="s">
        <v>700</v>
      </c>
      <c r="P21" s="125"/>
    </row>
    <row r="22" spans="1:16" ht="13.9">
      <c r="A22" s="143">
        <v>25</v>
      </c>
      <c r="B22" s="124" t="s">
        <v>2038</v>
      </c>
      <c r="C22" s="144" t="s">
        <v>718</v>
      </c>
      <c r="D22" s="145" t="s">
        <v>206</v>
      </c>
      <c r="E22" s="144" t="s">
        <v>206</v>
      </c>
      <c r="F22" s="145" t="s">
        <v>384</v>
      </c>
      <c r="G22" s="125" t="s">
        <v>2039</v>
      </c>
      <c r="H22" s="146" t="s">
        <v>386</v>
      </c>
      <c r="I22" s="125"/>
      <c r="J22" s="125"/>
      <c r="K22" s="147" t="str">
        <f t="shared" si="0"/>
        <v>1761</v>
      </c>
      <c r="L22" s="148" t="s">
        <v>2072</v>
      </c>
      <c r="M22" s="149" t="s">
        <v>662</v>
      </c>
      <c r="N22" s="149" t="s">
        <v>2060</v>
      </c>
      <c r="O22" s="150" t="s">
        <v>700</v>
      </c>
      <c r="P22" s="125"/>
    </row>
    <row r="23" spans="1:16" ht="13.9">
      <c r="A23" s="143">
        <v>25</v>
      </c>
      <c r="B23" s="124" t="s">
        <v>2038</v>
      </c>
      <c r="C23" s="144" t="s">
        <v>727</v>
      </c>
      <c r="D23" s="145" t="s">
        <v>206</v>
      </c>
      <c r="E23" s="144" t="s">
        <v>206</v>
      </c>
      <c r="F23" s="145" t="s">
        <v>384</v>
      </c>
      <c r="G23" s="125" t="s">
        <v>2039</v>
      </c>
      <c r="H23" s="146" t="s">
        <v>386</v>
      </c>
      <c r="I23" s="125"/>
      <c r="J23" s="125"/>
      <c r="K23" s="147" t="str">
        <f t="shared" si="0"/>
        <v>1771</v>
      </c>
      <c r="L23" s="148" t="s">
        <v>2073</v>
      </c>
      <c r="M23" s="149" t="s">
        <v>420</v>
      </c>
      <c r="N23" s="149" t="s">
        <v>2056</v>
      </c>
      <c r="O23" s="150" t="s">
        <v>700</v>
      </c>
      <c r="P23" s="125"/>
    </row>
    <row r="24" spans="1:16" ht="13.9">
      <c r="A24" s="143">
        <v>25</v>
      </c>
      <c r="B24" s="124" t="s">
        <v>2038</v>
      </c>
      <c r="C24" s="144" t="s">
        <v>736</v>
      </c>
      <c r="D24" s="145" t="s">
        <v>206</v>
      </c>
      <c r="E24" s="144" t="s">
        <v>206</v>
      </c>
      <c r="F24" s="145" t="s">
        <v>384</v>
      </c>
      <c r="G24" s="125" t="s">
        <v>2039</v>
      </c>
      <c r="H24" s="146" t="s">
        <v>386</v>
      </c>
      <c r="I24" s="125"/>
      <c r="J24" s="125"/>
      <c r="K24" s="147" t="str">
        <f t="shared" si="0"/>
        <v>1781</v>
      </c>
      <c r="L24" s="148" t="s">
        <v>2074</v>
      </c>
      <c r="M24" s="125" t="s">
        <v>682</v>
      </c>
      <c r="N24" s="149" t="s">
        <v>2056</v>
      </c>
      <c r="O24" s="150" t="s">
        <v>700</v>
      </c>
      <c r="P24" s="125"/>
    </row>
    <row r="25" spans="1:16" ht="13.9">
      <c r="A25" s="143">
        <v>27</v>
      </c>
      <c r="B25" s="124" t="s">
        <v>2044</v>
      </c>
      <c r="C25" s="144" t="s">
        <v>395</v>
      </c>
      <c r="D25" s="145" t="s">
        <v>206</v>
      </c>
      <c r="E25" s="144" t="s">
        <v>206</v>
      </c>
      <c r="F25" s="145" t="s">
        <v>2043</v>
      </c>
      <c r="G25" s="125" t="s">
        <v>2045</v>
      </c>
      <c r="H25" s="146" t="s">
        <v>700</v>
      </c>
      <c r="I25" s="125"/>
      <c r="J25" s="125"/>
      <c r="K25" s="147" t="str">
        <f t="shared" si="0"/>
        <v>1793</v>
      </c>
      <c r="L25" s="148" t="s">
        <v>2075</v>
      </c>
      <c r="M25" s="149" t="s">
        <v>548</v>
      </c>
      <c r="N25" s="149" t="s">
        <v>2060</v>
      </c>
      <c r="O25" s="150" t="s">
        <v>700</v>
      </c>
      <c r="P25" s="125"/>
    </row>
    <row r="26" spans="1:16" ht="13.9">
      <c r="A26" s="143">
        <v>27</v>
      </c>
      <c r="B26" s="124" t="s">
        <v>2044</v>
      </c>
      <c r="C26" s="144" t="s">
        <v>425</v>
      </c>
      <c r="D26" s="145" t="s">
        <v>206</v>
      </c>
      <c r="E26" s="144" t="s">
        <v>206</v>
      </c>
      <c r="F26" s="145" t="s">
        <v>2043</v>
      </c>
      <c r="G26" s="125" t="s">
        <v>2045</v>
      </c>
      <c r="H26" s="146" t="s">
        <v>700</v>
      </c>
      <c r="I26" s="125"/>
      <c r="J26" s="125"/>
      <c r="K26" s="147" t="str">
        <f t="shared" si="0"/>
        <v>1794</v>
      </c>
      <c r="L26" s="148" t="s">
        <v>2076</v>
      </c>
      <c r="M26" s="149" t="s">
        <v>502</v>
      </c>
      <c r="N26" s="149" t="s">
        <v>2056</v>
      </c>
      <c r="O26" s="150" t="s">
        <v>700</v>
      </c>
      <c r="P26" s="125"/>
    </row>
    <row r="27" spans="1:16" ht="13.9">
      <c r="A27" s="143">
        <v>27</v>
      </c>
      <c r="B27" s="124" t="s">
        <v>2044</v>
      </c>
      <c r="C27" s="144" t="s">
        <v>457</v>
      </c>
      <c r="D27" s="145" t="s">
        <v>206</v>
      </c>
      <c r="E27" s="144" t="s">
        <v>206</v>
      </c>
      <c r="F27" s="145" t="s">
        <v>2043</v>
      </c>
      <c r="G27" s="125" t="s">
        <v>2045</v>
      </c>
      <c r="H27" s="146" t="s">
        <v>700</v>
      </c>
      <c r="I27" s="125"/>
      <c r="J27" s="125"/>
      <c r="K27" s="147" t="str">
        <f t="shared" si="0"/>
        <v>1799</v>
      </c>
      <c r="L27" s="148" t="s">
        <v>2077</v>
      </c>
      <c r="M27" s="149" t="s">
        <v>629</v>
      </c>
      <c r="N27" s="149" t="s">
        <v>2056</v>
      </c>
      <c r="O27" s="150" t="s">
        <v>700</v>
      </c>
      <c r="P27" s="125"/>
    </row>
    <row r="28" spans="1:16" ht="13.9">
      <c r="A28" s="143">
        <v>27</v>
      </c>
      <c r="B28" s="124" t="s">
        <v>2044</v>
      </c>
      <c r="C28" s="144" t="s">
        <v>483</v>
      </c>
      <c r="D28" s="145" t="s">
        <v>206</v>
      </c>
      <c r="E28" s="144" t="s">
        <v>206</v>
      </c>
      <c r="F28" s="145" t="s">
        <v>2043</v>
      </c>
      <c r="G28" s="125" t="s">
        <v>2045</v>
      </c>
      <c r="H28" s="146" t="s">
        <v>700</v>
      </c>
      <c r="I28" s="125"/>
      <c r="J28" s="125"/>
      <c r="K28" s="147" t="e">
        <f t="shared" si="0"/>
        <v>#N/A</v>
      </c>
      <c r="L28" s="148" t="s">
        <v>2078</v>
      </c>
      <c r="M28" s="149" t="s">
        <v>2079</v>
      </c>
      <c r="N28" s="149" t="s">
        <v>2080</v>
      </c>
      <c r="O28" s="150" t="s">
        <v>880</v>
      </c>
      <c r="P28" s="125"/>
    </row>
    <row r="29" spans="1:16" ht="13.9">
      <c r="A29" s="143">
        <v>27</v>
      </c>
      <c r="B29" s="124" t="s">
        <v>2044</v>
      </c>
      <c r="C29" s="144" t="s">
        <v>506</v>
      </c>
      <c r="D29" s="145" t="s">
        <v>206</v>
      </c>
      <c r="E29" s="144" t="s">
        <v>206</v>
      </c>
      <c r="F29" s="145" t="s">
        <v>2043</v>
      </c>
      <c r="G29" s="125" t="s">
        <v>2045</v>
      </c>
      <c r="H29" s="146" t="s">
        <v>700</v>
      </c>
      <c r="I29" s="125"/>
      <c r="J29" s="125"/>
      <c r="K29" s="147" t="str">
        <f t="shared" si="0"/>
        <v>2410</v>
      </c>
      <c r="L29" s="148" t="s">
        <v>382</v>
      </c>
      <c r="M29" s="149" t="s">
        <v>2081</v>
      </c>
      <c r="N29" s="149" t="s">
        <v>2080</v>
      </c>
      <c r="O29" s="150" t="s">
        <v>880</v>
      </c>
      <c r="P29" s="125"/>
    </row>
    <row r="30" spans="1:16" ht="13.9">
      <c r="A30" s="143">
        <v>27</v>
      </c>
      <c r="B30" s="124" t="s">
        <v>2044</v>
      </c>
      <c r="C30" s="144" t="s">
        <v>528</v>
      </c>
      <c r="D30" s="145" t="s">
        <v>206</v>
      </c>
      <c r="E30" s="144" t="s">
        <v>206</v>
      </c>
      <c r="F30" s="145" t="s">
        <v>2043</v>
      </c>
      <c r="G30" s="125" t="s">
        <v>2045</v>
      </c>
      <c r="H30" s="146" t="s">
        <v>700</v>
      </c>
      <c r="I30" s="125"/>
      <c r="J30" s="125"/>
      <c r="K30" s="147" t="e">
        <f t="shared" si="0"/>
        <v>#N/A</v>
      </c>
      <c r="L30" s="151" t="s">
        <v>2082</v>
      </c>
      <c r="M30" s="149" t="s">
        <v>2083</v>
      </c>
      <c r="N30" s="149" t="s">
        <v>2084</v>
      </c>
      <c r="O30" s="150" t="s">
        <v>386</v>
      </c>
      <c r="P30" s="125"/>
    </row>
    <row r="31" spans="1:16" ht="13.9">
      <c r="A31" s="143">
        <v>27</v>
      </c>
      <c r="B31" s="124" t="s">
        <v>2044</v>
      </c>
      <c r="C31" s="144" t="s">
        <v>551</v>
      </c>
      <c r="D31" s="145" t="s">
        <v>206</v>
      </c>
      <c r="E31" s="144" t="s">
        <v>206</v>
      </c>
      <c r="F31" s="145" t="s">
        <v>2043</v>
      </c>
      <c r="G31" s="125" t="s">
        <v>2045</v>
      </c>
      <c r="H31" s="146" t="s">
        <v>700</v>
      </c>
      <c r="I31" s="125"/>
      <c r="J31" s="125"/>
      <c r="K31" s="147" t="e">
        <f t="shared" si="0"/>
        <v>#N/A</v>
      </c>
      <c r="L31" s="148" t="s">
        <v>2085</v>
      </c>
      <c r="M31" s="125" t="s">
        <v>2086</v>
      </c>
      <c r="N31" s="149" t="s">
        <v>2042</v>
      </c>
      <c r="O31" s="150" t="s">
        <v>386</v>
      </c>
      <c r="P31" s="125"/>
    </row>
    <row r="32" spans="1:16" ht="13.9">
      <c r="A32" s="143">
        <v>27</v>
      </c>
      <c r="B32" s="124" t="s">
        <v>2044</v>
      </c>
      <c r="C32" s="144" t="s">
        <v>569</v>
      </c>
      <c r="D32" s="145" t="s">
        <v>206</v>
      </c>
      <c r="E32" s="144" t="s">
        <v>206</v>
      </c>
      <c r="F32" s="145" t="s">
        <v>2043</v>
      </c>
      <c r="G32" s="125" t="s">
        <v>2045</v>
      </c>
      <c r="H32" s="146" t="s">
        <v>700</v>
      </c>
      <c r="I32" s="125"/>
      <c r="J32" s="125"/>
      <c r="K32" s="147" t="e">
        <f t="shared" si="0"/>
        <v>#N/A</v>
      </c>
      <c r="L32" s="148" t="s">
        <v>2087</v>
      </c>
      <c r="M32" s="149" t="s">
        <v>2088</v>
      </c>
      <c r="N32" s="149" t="s">
        <v>2042</v>
      </c>
      <c r="O32" s="150" t="s">
        <v>386</v>
      </c>
      <c r="P32" s="125"/>
    </row>
    <row r="33" spans="1:16" ht="13.9">
      <c r="A33" s="143">
        <v>27</v>
      </c>
      <c r="B33" s="124" t="s">
        <v>2044</v>
      </c>
      <c r="C33" s="144" t="s">
        <v>589</v>
      </c>
      <c r="D33" s="145" t="s">
        <v>206</v>
      </c>
      <c r="E33" s="144" t="s">
        <v>206</v>
      </c>
      <c r="F33" s="145" t="s">
        <v>2043</v>
      </c>
      <c r="G33" s="125" t="s">
        <v>2045</v>
      </c>
      <c r="H33" s="146" t="s">
        <v>700</v>
      </c>
      <c r="I33" s="125"/>
      <c r="J33" s="125"/>
      <c r="K33" s="147" t="str">
        <f t="shared" si="0"/>
        <v>3999</v>
      </c>
      <c r="L33" s="148" t="s">
        <v>784</v>
      </c>
      <c r="M33" s="149" t="s">
        <v>355</v>
      </c>
      <c r="N33" s="149" t="s">
        <v>2042</v>
      </c>
      <c r="O33" s="150" t="s">
        <v>386</v>
      </c>
      <c r="P33" s="125"/>
    </row>
    <row r="34" spans="1:16" ht="13.9">
      <c r="A34" s="143">
        <v>27</v>
      </c>
      <c r="B34" s="124" t="s">
        <v>2044</v>
      </c>
      <c r="C34" s="144" t="s">
        <v>604</v>
      </c>
      <c r="D34" s="143" t="s">
        <v>206</v>
      </c>
      <c r="E34" s="152" t="s">
        <v>206</v>
      </c>
      <c r="F34" s="145" t="s">
        <v>2043</v>
      </c>
      <c r="G34" s="125" t="s">
        <v>2045</v>
      </c>
      <c r="H34" s="146" t="s">
        <v>700</v>
      </c>
      <c r="I34" s="125"/>
      <c r="J34" s="125"/>
      <c r="K34" s="147" t="e">
        <f t="shared" ref="K34:K65" si="1">VLOOKUP(L34,$F$2:$F$1331,1,0)</f>
        <v>#N/A</v>
      </c>
      <c r="L34" s="151" t="s">
        <v>2089</v>
      </c>
      <c r="M34" s="125" t="s">
        <v>2090</v>
      </c>
      <c r="N34" s="125" t="s">
        <v>2091</v>
      </c>
      <c r="O34" s="146" t="s">
        <v>386</v>
      </c>
      <c r="P34" s="125"/>
    </row>
    <row r="35" spans="1:16" ht="13.9">
      <c r="A35" s="143">
        <v>27</v>
      </c>
      <c r="B35" s="124" t="s">
        <v>2044</v>
      </c>
      <c r="C35" s="144" t="s">
        <v>618</v>
      </c>
      <c r="D35" s="145" t="s">
        <v>206</v>
      </c>
      <c r="E35" s="144" t="s">
        <v>206</v>
      </c>
      <c r="F35" s="145" t="s">
        <v>2043</v>
      </c>
      <c r="G35" s="125" t="s">
        <v>2045</v>
      </c>
      <c r="H35" s="146" t="s">
        <v>700</v>
      </c>
      <c r="I35" s="125"/>
      <c r="J35" s="125"/>
      <c r="K35" s="147" t="e">
        <f t="shared" si="1"/>
        <v>#N/A</v>
      </c>
      <c r="L35" s="151" t="s">
        <v>2092</v>
      </c>
      <c r="M35" s="125" t="s">
        <v>2093</v>
      </c>
      <c r="N35" s="125" t="s">
        <v>2091</v>
      </c>
      <c r="O35" s="146" t="s">
        <v>386</v>
      </c>
      <c r="P35" s="125"/>
    </row>
    <row r="36" spans="1:16" ht="13.9">
      <c r="A36" s="143">
        <v>40</v>
      </c>
      <c r="B36" s="124" t="s">
        <v>2094</v>
      </c>
      <c r="C36" s="144" t="s">
        <v>790</v>
      </c>
      <c r="D36" s="145" t="s">
        <v>2095</v>
      </c>
      <c r="E36" s="144" t="s">
        <v>453</v>
      </c>
      <c r="F36" s="145" t="s">
        <v>2055</v>
      </c>
      <c r="G36" s="125" t="s">
        <v>2056</v>
      </c>
      <c r="H36" s="146" t="s">
        <v>700</v>
      </c>
      <c r="I36" s="125"/>
      <c r="J36" s="125"/>
      <c r="K36" s="147" t="e">
        <f t="shared" si="1"/>
        <v>#N/A</v>
      </c>
      <c r="L36" s="151" t="s">
        <v>2096</v>
      </c>
      <c r="M36" s="125" t="s">
        <v>2097</v>
      </c>
      <c r="N36" s="125" t="s">
        <v>2091</v>
      </c>
      <c r="O36" s="146" t="s">
        <v>386</v>
      </c>
      <c r="P36" s="125"/>
    </row>
    <row r="37" spans="1:16" ht="13.9">
      <c r="A37" s="143">
        <v>40</v>
      </c>
      <c r="B37" s="124" t="s">
        <v>2094</v>
      </c>
      <c r="C37" s="144" t="s">
        <v>895</v>
      </c>
      <c r="D37" s="145" t="s">
        <v>2095</v>
      </c>
      <c r="E37" s="144" t="s">
        <v>453</v>
      </c>
      <c r="F37" s="145" t="s">
        <v>2055</v>
      </c>
      <c r="G37" s="125" t="s">
        <v>2056</v>
      </c>
      <c r="H37" s="146" t="s">
        <v>700</v>
      </c>
      <c r="I37" s="125"/>
      <c r="J37" s="125"/>
      <c r="K37" s="147" t="e">
        <f t="shared" si="1"/>
        <v>#N/A</v>
      </c>
      <c r="L37" s="151" t="s">
        <v>2098</v>
      </c>
      <c r="M37" s="125" t="s">
        <v>2099</v>
      </c>
      <c r="N37" s="125" t="s">
        <v>2091</v>
      </c>
      <c r="O37" s="146" t="s">
        <v>386</v>
      </c>
      <c r="P37" s="125"/>
    </row>
    <row r="38" spans="1:16" ht="13.9">
      <c r="A38" s="143">
        <v>40</v>
      </c>
      <c r="B38" s="124" t="s">
        <v>2094</v>
      </c>
      <c r="C38" s="144" t="s">
        <v>911</v>
      </c>
      <c r="D38" s="145" t="s">
        <v>2095</v>
      </c>
      <c r="E38" s="144" t="s">
        <v>453</v>
      </c>
      <c r="F38" s="145" t="s">
        <v>2055</v>
      </c>
      <c r="G38" s="125" t="s">
        <v>2056</v>
      </c>
      <c r="H38" s="146" t="s">
        <v>700</v>
      </c>
      <c r="I38" s="125"/>
      <c r="J38" s="125"/>
      <c r="K38" s="147" t="e">
        <f t="shared" si="1"/>
        <v>#N/A</v>
      </c>
      <c r="L38" s="151" t="s">
        <v>2100</v>
      </c>
      <c r="M38" s="125" t="s">
        <v>2101</v>
      </c>
      <c r="N38" s="125" t="s">
        <v>2091</v>
      </c>
      <c r="O38" s="146" t="s">
        <v>386</v>
      </c>
      <c r="P38" s="125"/>
    </row>
    <row r="39" spans="1:16" ht="13.9">
      <c r="A39" s="143">
        <v>40</v>
      </c>
      <c r="B39" s="124" t="s">
        <v>2094</v>
      </c>
      <c r="C39" s="144" t="s">
        <v>932</v>
      </c>
      <c r="D39" s="145" t="s">
        <v>2095</v>
      </c>
      <c r="E39" s="144" t="s">
        <v>453</v>
      </c>
      <c r="F39" s="145" t="s">
        <v>2055</v>
      </c>
      <c r="G39" s="125" t="s">
        <v>2056</v>
      </c>
      <c r="H39" s="146" t="s">
        <v>700</v>
      </c>
      <c r="I39" s="125"/>
      <c r="J39" s="125"/>
      <c r="K39" s="147" t="str">
        <f t="shared" si="1"/>
        <v>4210</v>
      </c>
      <c r="L39" s="148" t="s">
        <v>575</v>
      </c>
      <c r="M39" s="149" t="s">
        <v>490</v>
      </c>
      <c r="N39" s="149" t="s">
        <v>2102</v>
      </c>
      <c r="O39" s="150" t="s">
        <v>880</v>
      </c>
      <c r="P39" s="125"/>
    </row>
    <row r="40" spans="1:16" ht="13.9">
      <c r="A40" s="143">
        <v>40</v>
      </c>
      <c r="B40" s="125" t="s">
        <v>2094</v>
      </c>
      <c r="C40" s="146" t="s">
        <v>946</v>
      </c>
      <c r="D40" s="143" t="s">
        <v>2095</v>
      </c>
      <c r="E40" s="153" t="s">
        <v>453</v>
      </c>
      <c r="F40" s="143" t="s">
        <v>2055</v>
      </c>
      <c r="G40" s="125" t="s">
        <v>2056</v>
      </c>
      <c r="H40" s="146" t="s">
        <v>700</v>
      </c>
      <c r="I40" s="125"/>
      <c r="J40" s="125"/>
      <c r="K40" s="147" t="str">
        <f t="shared" si="1"/>
        <v>4211</v>
      </c>
      <c r="L40" s="148" t="s">
        <v>706</v>
      </c>
      <c r="M40" s="125" t="s">
        <v>607</v>
      </c>
      <c r="N40" s="149" t="s">
        <v>2103</v>
      </c>
      <c r="O40" s="150" t="s">
        <v>274</v>
      </c>
      <c r="P40" s="125"/>
    </row>
    <row r="41" spans="1:16" ht="13.9">
      <c r="A41" s="143">
        <v>40</v>
      </c>
      <c r="B41" s="125" t="s">
        <v>2094</v>
      </c>
      <c r="C41" s="146" t="s">
        <v>967</v>
      </c>
      <c r="D41" s="143" t="s">
        <v>2095</v>
      </c>
      <c r="E41" s="153" t="s">
        <v>453</v>
      </c>
      <c r="F41" s="143" t="s">
        <v>2055</v>
      </c>
      <c r="G41" s="125" t="s">
        <v>2056</v>
      </c>
      <c r="H41" s="146" t="s">
        <v>700</v>
      </c>
      <c r="I41" s="125"/>
      <c r="J41" s="125"/>
      <c r="K41" s="147" t="str">
        <f t="shared" si="1"/>
        <v>4212</v>
      </c>
      <c r="L41" s="148" t="s">
        <v>758</v>
      </c>
      <c r="M41" s="149" t="s">
        <v>2104</v>
      </c>
      <c r="N41" s="149" t="s">
        <v>2103</v>
      </c>
      <c r="O41" s="150" t="s">
        <v>274</v>
      </c>
      <c r="P41" s="125"/>
    </row>
    <row r="42" spans="1:16" ht="13.9">
      <c r="A42" s="143">
        <v>40</v>
      </c>
      <c r="B42" s="124" t="s">
        <v>2094</v>
      </c>
      <c r="C42" s="144" t="s">
        <v>980</v>
      </c>
      <c r="D42" s="145" t="s">
        <v>2095</v>
      </c>
      <c r="E42" s="144" t="s">
        <v>453</v>
      </c>
      <c r="F42" s="145" t="s">
        <v>2055</v>
      </c>
      <c r="G42" s="125" t="s">
        <v>2056</v>
      </c>
      <c r="H42" s="146" t="s">
        <v>700</v>
      </c>
      <c r="I42" s="125"/>
      <c r="J42" s="125"/>
      <c r="K42" s="147" t="str">
        <f t="shared" si="1"/>
        <v>4213</v>
      </c>
      <c r="L42" s="148" t="s">
        <v>1308</v>
      </c>
      <c r="M42" s="125" t="s">
        <v>591</v>
      </c>
      <c r="N42" s="149" t="s">
        <v>2103</v>
      </c>
      <c r="O42" s="150" t="s">
        <v>274</v>
      </c>
      <c r="P42" s="125"/>
    </row>
    <row r="43" spans="1:16" ht="13.9">
      <c r="A43" s="143">
        <v>40</v>
      </c>
      <c r="B43" s="124" t="s">
        <v>2094</v>
      </c>
      <c r="C43" s="144" t="s">
        <v>1002</v>
      </c>
      <c r="D43" s="145" t="s">
        <v>2095</v>
      </c>
      <c r="E43" s="144" t="s">
        <v>453</v>
      </c>
      <c r="F43" s="145" t="s">
        <v>2055</v>
      </c>
      <c r="G43" s="125" t="s">
        <v>2056</v>
      </c>
      <c r="H43" s="146" t="s">
        <v>700</v>
      </c>
      <c r="I43" s="125"/>
      <c r="J43" s="125"/>
      <c r="K43" s="147" t="str">
        <f t="shared" si="1"/>
        <v>4214</v>
      </c>
      <c r="L43" s="148" t="s">
        <v>879</v>
      </c>
      <c r="M43" s="125" t="s">
        <v>433</v>
      </c>
      <c r="N43" s="149" t="s">
        <v>2105</v>
      </c>
      <c r="O43" s="150" t="s">
        <v>880</v>
      </c>
      <c r="P43" s="125"/>
    </row>
    <row r="44" spans="1:16" ht="13.9">
      <c r="A44" s="143">
        <v>40</v>
      </c>
      <c r="B44" s="124" t="s">
        <v>2094</v>
      </c>
      <c r="C44" s="144" t="s">
        <v>1017</v>
      </c>
      <c r="D44" s="145" t="s">
        <v>2095</v>
      </c>
      <c r="E44" s="144" t="s">
        <v>453</v>
      </c>
      <c r="F44" s="145" t="s">
        <v>2055</v>
      </c>
      <c r="G44" s="125" t="s">
        <v>2056</v>
      </c>
      <c r="H44" s="146" t="s">
        <v>700</v>
      </c>
      <c r="I44" s="125"/>
      <c r="J44" s="125"/>
      <c r="K44" s="147" t="str">
        <f t="shared" si="1"/>
        <v>4215</v>
      </c>
      <c r="L44" s="148" t="s">
        <v>1334</v>
      </c>
      <c r="M44" s="149" t="s">
        <v>422</v>
      </c>
      <c r="N44" s="149" t="s">
        <v>2042</v>
      </c>
      <c r="O44" s="150" t="s">
        <v>386</v>
      </c>
      <c r="P44" s="125"/>
    </row>
    <row r="45" spans="1:16" ht="13.9">
      <c r="A45" s="143">
        <v>40</v>
      </c>
      <c r="B45" s="124" t="s">
        <v>2094</v>
      </c>
      <c r="C45" s="144" t="s">
        <v>1046</v>
      </c>
      <c r="D45" s="145" t="s">
        <v>2095</v>
      </c>
      <c r="E45" s="144" t="s">
        <v>453</v>
      </c>
      <c r="F45" s="145" t="s">
        <v>2055</v>
      </c>
      <c r="G45" s="125" t="s">
        <v>2056</v>
      </c>
      <c r="H45" s="146" t="s">
        <v>700</v>
      </c>
      <c r="I45" s="125"/>
      <c r="J45" s="125"/>
      <c r="K45" s="147" t="str">
        <f t="shared" si="1"/>
        <v>4216</v>
      </c>
      <c r="L45" s="148" t="s">
        <v>887</v>
      </c>
      <c r="M45" s="125" t="s">
        <v>621</v>
      </c>
      <c r="N45" s="149" t="s">
        <v>2103</v>
      </c>
      <c r="O45" s="150" t="s">
        <v>274</v>
      </c>
      <c r="P45" s="125"/>
    </row>
    <row r="46" spans="1:16" ht="13.9">
      <c r="A46" s="143">
        <v>40</v>
      </c>
      <c r="B46" s="124" t="s">
        <v>2094</v>
      </c>
      <c r="C46" s="144" t="s">
        <v>1053</v>
      </c>
      <c r="D46" s="145" t="s">
        <v>2095</v>
      </c>
      <c r="E46" s="144" t="s">
        <v>453</v>
      </c>
      <c r="F46" s="145" t="s">
        <v>2055</v>
      </c>
      <c r="G46" s="125" t="s">
        <v>2056</v>
      </c>
      <c r="H46" s="146" t="s">
        <v>700</v>
      </c>
      <c r="I46" s="125"/>
      <c r="J46" s="125"/>
      <c r="K46" s="147" t="str">
        <f t="shared" si="1"/>
        <v>4217</v>
      </c>
      <c r="L46" s="148" t="s">
        <v>899</v>
      </c>
      <c r="M46" s="125" t="s">
        <v>643</v>
      </c>
      <c r="N46" s="149" t="s">
        <v>2103</v>
      </c>
      <c r="O46" s="150" t="s">
        <v>274</v>
      </c>
      <c r="P46" s="125"/>
    </row>
    <row r="47" spans="1:16" ht="13.9">
      <c r="A47" s="143">
        <v>40</v>
      </c>
      <c r="B47" s="124" t="s">
        <v>2094</v>
      </c>
      <c r="C47" s="144" t="s">
        <v>1060</v>
      </c>
      <c r="D47" s="145" t="s">
        <v>2095</v>
      </c>
      <c r="E47" s="144" t="s">
        <v>453</v>
      </c>
      <c r="F47" s="145" t="s">
        <v>2055</v>
      </c>
      <c r="G47" s="125" t="s">
        <v>2056</v>
      </c>
      <c r="H47" s="146" t="s">
        <v>700</v>
      </c>
      <c r="I47" s="125"/>
      <c r="J47" s="125"/>
      <c r="K47" s="147" t="str">
        <f t="shared" si="1"/>
        <v>4218</v>
      </c>
      <c r="L47" s="148" t="s">
        <v>916</v>
      </c>
      <c r="M47" s="125" t="s">
        <v>693</v>
      </c>
      <c r="N47" s="149" t="s">
        <v>2103</v>
      </c>
      <c r="O47" s="150" t="s">
        <v>274</v>
      </c>
      <c r="P47" s="125"/>
    </row>
    <row r="48" spans="1:16" ht="13.9">
      <c r="A48" s="143">
        <v>40</v>
      </c>
      <c r="B48" s="124" t="s">
        <v>2094</v>
      </c>
      <c r="C48" s="144" t="s">
        <v>1084</v>
      </c>
      <c r="D48" s="145" t="s">
        <v>2095</v>
      </c>
      <c r="E48" s="144" t="s">
        <v>453</v>
      </c>
      <c r="F48" s="145" t="s">
        <v>2055</v>
      </c>
      <c r="G48" s="125" t="s">
        <v>2056</v>
      </c>
      <c r="H48" s="146" t="s">
        <v>700</v>
      </c>
      <c r="I48" s="125"/>
      <c r="J48" s="125"/>
      <c r="K48" s="147" t="str">
        <f t="shared" si="1"/>
        <v>4219</v>
      </c>
      <c r="L48" s="148" t="s">
        <v>1390</v>
      </c>
      <c r="M48" s="125" t="s">
        <v>554</v>
      </c>
      <c r="N48" s="149" t="s">
        <v>2103</v>
      </c>
      <c r="O48" s="150" t="s">
        <v>274</v>
      </c>
      <c r="P48" s="125"/>
    </row>
    <row r="49" spans="1:16" ht="13.9">
      <c r="A49" s="143">
        <v>40</v>
      </c>
      <c r="B49" s="124" t="s">
        <v>2094</v>
      </c>
      <c r="C49" s="144" t="s">
        <v>1107</v>
      </c>
      <c r="D49" s="145" t="s">
        <v>2095</v>
      </c>
      <c r="E49" s="144" t="s">
        <v>453</v>
      </c>
      <c r="F49" s="145" t="s">
        <v>2055</v>
      </c>
      <c r="G49" s="125" t="s">
        <v>2056</v>
      </c>
      <c r="H49" s="146" t="s">
        <v>700</v>
      </c>
      <c r="I49" s="125"/>
      <c r="J49" s="125"/>
      <c r="K49" s="147" t="str">
        <f t="shared" si="1"/>
        <v>4220</v>
      </c>
      <c r="L49" s="148" t="s">
        <v>936</v>
      </c>
      <c r="M49" s="125" t="s">
        <v>403</v>
      </c>
      <c r="N49" s="149" t="s">
        <v>2103</v>
      </c>
      <c r="O49" s="150" t="s">
        <v>274</v>
      </c>
      <c r="P49" s="125"/>
    </row>
    <row r="50" spans="1:16" ht="13.9">
      <c r="A50" s="143">
        <v>40</v>
      </c>
      <c r="B50" s="124" t="s">
        <v>2094</v>
      </c>
      <c r="C50" s="144" t="s">
        <v>1115</v>
      </c>
      <c r="D50" s="145" t="s">
        <v>2095</v>
      </c>
      <c r="E50" s="144" t="s">
        <v>453</v>
      </c>
      <c r="F50" s="145" t="s">
        <v>2055</v>
      </c>
      <c r="G50" s="125" t="s">
        <v>2056</v>
      </c>
      <c r="H50" s="146" t="s">
        <v>700</v>
      </c>
      <c r="I50" s="125"/>
      <c r="J50" s="125"/>
      <c r="K50" s="147" t="str">
        <f t="shared" si="1"/>
        <v>4222</v>
      </c>
      <c r="L50" s="148" t="s">
        <v>972</v>
      </c>
      <c r="M50" s="125" t="s">
        <v>675</v>
      </c>
      <c r="N50" s="149" t="s">
        <v>2103</v>
      </c>
      <c r="O50" s="150" t="s">
        <v>274</v>
      </c>
      <c r="P50" s="125"/>
    </row>
    <row r="51" spans="1:16" ht="13.9">
      <c r="A51" s="143">
        <v>40</v>
      </c>
      <c r="B51" s="124" t="s">
        <v>2094</v>
      </c>
      <c r="C51" s="144" t="s">
        <v>1145</v>
      </c>
      <c r="D51" s="145" t="s">
        <v>2095</v>
      </c>
      <c r="E51" s="144" t="s">
        <v>453</v>
      </c>
      <c r="F51" s="145" t="s">
        <v>2055</v>
      </c>
      <c r="G51" s="125" t="s">
        <v>2056</v>
      </c>
      <c r="H51" s="146" t="s">
        <v>700</v>
      </c>
      <c r="I51" s="125"/>
      <c r="J51" s="125"/>
      <c r="K51" s="147" t="str">
        <f t="shared" si="1"/>
        <v>4229</v>
      </c>
      <c r="L51" s="148" t="s">
        <v>1023</v>
      </c>
      <c r="M51" s="125" t="s">
        <v>533</v>
      </c>
      <c r="N51" s="149" t="s">
        <v>2103</v>
      </c>
      <c r="O51" s="150" t="s">
        <v>274</v>
      </c>
      <c r="P51" s="125"/>
    </row>
    <row r="52" spans="1:16" ht="13.9">
      <c r="A52" s="143">
        <v>40</v>
      </c>
      <c r="B52" s="124" t="s">
        <v>2094</v>
      </c>
      <c r="C52" s="144" t="s">
        <v>1153</v>
      </c>
      <c r="D52" s="145" t="s">
        <v>2095</v>
      </c>
      <c r="E52" s="144" t="s">
        <v>453</v>
      </c>
      <c r="F52" s="145" t="s">
        <v>2055</v>
      </c>
      <c r="G52" s="125" t="s">
        <v>2056</v>
      </c>
      <c r="H52" s="146" t="s">
        <v>700</v>
      </c>
      <c r="I52" s="125"/>
      <c r="J52" s="125"/>
      <c r="K52" s="147" t="str">
        <f t="shared" si="1"/>
        <v>4300</v>
      </c>
      <c r="L52" s="148" t="s">
        <v>1459</v>
      </c>
      <c r="M52" s="149" t="s">
        <v>399</v>
      </c>
      <c r="N52" s="149" t="s">
        <v>2042</v>
      </c>
      <c r="O52" s="150" t="s">
        <v>386</v>
      </c>
      <c r="P52" s="125"/>
    </row>
    <row r="53" spans="1:16" ht="13.9">
      <c r="A53" s="143">
        <v>40</v>
      </c>
      <c r="B53" s="124" t="s">
        <v>2094</v>
      </c>
      <c r="C53" s="144" t="s">
        <v>1160</v>
      </c>
      <c r="D53" s="145" t="s">
        <v>2095</v>
      </c>
      <c r="E53" s="144" t="s">
        <v>453</v>
      </c>
      <c r="F53" s="145" t="s">
        <v>2055</v>
      </c>
      <c r="G53" s="125" t="s">
        <v>2056</v>
      </c>
      <c r="H53" s="146" t="s">
        <v>700</v>
      </c>
      <c r="I53" s="125"/>
      <c r="J53" s="125"/>
      <c r="K53" s="147" t="e">
        <f t="shared" si="1"/>
        <v>#N/A</v>
      </c>
      <c r="L53" s="148" t="s">
        <v>2106</v>
      </c>
      <c r="M53" s="149" t="s">
        <v>2107</v>
      </c>
      <c r="N53" s="149" t="s">
        <v>2042</v>
      </c>
      <c r="O53" s="150" t="s">
        <v>386</v>
      </c>
      <c r="P53" s="125"/>
    </row>
    <row r="54" spans="1:16" ht="13.9">
      <c r="A54" s="143">
        <v>40</v>
      </c>
      <c r="B54" s="124" t="s">
        <v>2094</v>
      </c>
      <c r="C54" s="144" t="s">
        <v>1169</v>
      </c>
      <c r="D54" s="145" t="s">
        <v>2095</v>
      </c>
      <c r="E54" s="144" t="s">
        <v>453</v>
      </c>
      <c r="F54" s="145" t="s">
        <v>2055</v>
      </c>
      <c r="G54" s="125" t="s">
        <v>2056</v>
      </c>
      <c r="H54" s="146" t="s">
        <v>700</v>
      </c>
      <c r="I54" s="125"/>
      <c r="J54" s="125"/>
      <c r="K54" s="147" t="str">
        <f t="shared" si="1"/>
        <v>4953</v>
      </c>
      <c r="L54" s="148" t="s">
        <v>1044</v>
      </c>
      <c r="M54" s="149" t="s">
        <v>2108</v>
      </c>
      <c r="N54" s="149" t="s">
        <v>2109</v>
      </c>
      <c r="O54" s="150" t="s">
        <v>880</v>
      </c>
      <c r="P54" s="125"/>
    </row>
    <row r="55" spans="1:16" ht="13.9">
      <c r="A55" s="143">
        <v>40</v>
      </c>
      <c r="B55" s="124" t="s">
        <v>2094</v>
      </c>
      <c r="C55" s="144" t="s">
        <v>1177</v>
      </c>
      <c r="D55" s="145" t="s">
        <v>2095</v>
      </c>
      <c r="E55" s="144" t="s">
        <v>453</v>
      </c>
      <c r="F55" s="145" t="s">
        <v>2055</v>
      </c>
      <c r="G55" s="125" t="s">
        <v>2056</v>
      </c>
      <c r="H55" s="146" t="s">
        <v>700</v>
      </c>
      <c r="I55" s="125"/>
      <c r="J55" s="125"/>
      <c r="K55" s="147" t="str">
        <f t="shared" si="1"/>
        <v>4954</v>
      </c>
      <c r="L55" s="148" t="s">
        <v>1074</v>
      </c>
      <c r="M55" s="125" t="s">
        <v>573</v>
      </c>
      <c r="N55" s="149" t="s">
        <v>2109</v>
      </c>
      <c r="O55" s="150" t="s">
        <v>880</v>
      </c>
      <c r="P55" s="125"/>
    </row>
    <row r="56" spans="1:16" ht="13.9">
      <c r="A56" s="143">
        <v>40</v>
      </c>
      <c r="B56" s="124" t="s">
        <v>2094</v>
      </c>
      <c r="C56" s="144" t="s">
        <v>905</v>
      </c>
      <c r="D56" s="145" t="s">
        <v>2110</v>
      </c>
      <c r="E56" s="144" t="s">
        <v>421</v>
      </c>
      <c r="F56" s="145" t="s">
        <v>2057</v>
      </c>
      <c r="G56" s="125" t="s">
        <v>2056</v>
      </c>
      <c r="H56" s="146" t="s">
        <v>700</v>
      </c>
      <c r="I56" s="125"/>
      <c r="J56" s="125"/>
      <c r="K56" s="147" t="str">
        <f t="shared" si="1"/>
        <v>4955</v>
      </c>
      <c r="L56" s="148" t="s">
        <v>2111</v>
      </c>
      <c r="M56" s="125" t="s">
        <v>673</v>
      </c>
      <c r="N56" s="149" t="s">
        <v>2109</v>
      </c>
      <c r="O56" s="150" t="s">
        <v>880</v>
      </c>
      <c r="P56" s="125"/>
    </row>
    <row r="57" spans="1:16" ht="13.9">
      <c r="A57" s="143">
        <v>40</v>
      </c>
      <c r="B57" s="124" t="s">
        <v>2094</v>
      </c>
      <c r="C57" s="144" t="s">
        <v>925</v>
      </c>
      <c r="D57" s="145" t="s">
        <v>2110</v>
      </c>
      <c r="E57" s="144" t="s">
        <v>421</v>
      </c>
      <c r="F57" s="145" t="s">
        <v>2057</v>
      </c>
      <c r="G57" s="125" t="s">
        <v>2056</v>
      </c>
      <c r="H57" s="146" t="s">
        <v>700</v>
      </c>
      <c r="I57" s="125"/>
      <c r="J57" s="125"/>
      <c r="K57" s="147" t="e">
        <f t="shared" si="1"/>
        <v>#N/A</v>
      </c>
      <c r="L57" s="148" t="s">
        <v>2112</v>
      </c>
      <c r="M57" s="125" t="s">
        <v>2113</v>
      </c>
      <c r="N57" s="149" t="s">
        <v>2084</v>
      </c>
      <c r="O57" s="150" t="s">
        <v>386</v>
      </c>
      <c r="P57" s="125"/>
    </row>
    <row r="58" spans="1:16" ht="13.9">
      <c r="A58" s="143">
        <v>40</v>
      </c>
      <c r="B58" s="125" t="s">
        <v>2094</v>
      </c>
      <c r="C58" s="146" t="s">
        <v>953</v>
      </c>
      <c r="D58" s="143" t="s">
        <v>2110</v>
      </c>
      <c r="E58" s="153" t="s">
        <v>421</v>
      </c>
      <c r="F58" s="143" t="s">
        <v>2057</v>
      </c>
      <c r="G58" s="125" t="s">
        <v>2056</v>
      </c>
      <c r="H58" s="146" t="s">
        <v>700</v>
      </c>
      <c r="I58" s="125"/>
      <c r="J58" s="125"/>
      <c r="K58" s="147" t="e">
        <f t="shared" si="1"/>
        <v>#N/A</v>
      </c>
      <c r="L58" s="148" t="s">
        <v>2114</v>
      </c>
      <c r="M58" s="149" t="s">
        <v>2115</v>
      </c>
      <c r="N58" s="149" t="s">
        <v>2042</v>
      </c>
      <c r="O58" s="150" t="s">
        <v>386</v>
      </c>
      <c r="P58" s="125"/>
    </row>
    <row r="59" spans="1:16" ht="13.9">
      <c r="A59" s="143">
        <v>40</v>
      </c>
      <c r="B59" s="125" t="s">
        <v>2094</v>
      </c>
      <c r="C59" s="146" t="s">
        <v>961</v>
      </c>
      <c r="D59" s="143" t="s">
        <v>2110</v>
      </c>
      <c r="E59" s="153" t="s">
        <v>421</v>
      </c>
      <c r="F59" s="143" t="s">
        <v>2057</v>
      </c>
      <c r="G59" s="125" t="s">
        <v>2056</v>
      </c>
      <c r="H59" s="146" t="s">
        <v>700</v>
      </c>
      <c r="I59" s="125"/>
      <c r="J59" s="125"/>
      <c r="K59" s="147" t="e">
        <f t="shared" si="1"/>
        <v>#N/A</v>
      </c>
      <c r="L59" s="148" t="s">
        <v>2116</v>
      </c>
      <c r="M59" s="149" t="s">
        <v>2117</v>
      </c>
      <c r="N59" s="149" t="s">
        <v>2084</v>
      </c>
      <c r="O59" s="150" t="s">
        <v>386</v>
      </c>
      <c r="P59" s="125"/>
    </row>
    <row r="60" spans="1:16" ht="13.9">
      <c r="A60" s="143">
        <v>40</v>
      </c>
      <c r="B60" s="124" t="s">
        <v>2094</v>
      </c>
      <c r="C60" s="144" t="s">
        <v>974</v>
      </c>
      <c r="D60" s="145" t="s">
        <v>2110</v>
      </c>
      <c r="E60" s="144" t="s">
        <v>421</v>
      </c>
      <c r="F60" s="145" t="s">
        <v>2057</v>
      </c>
      <c r="G60" s="125" t="s">
        <v>2056</v>
      </c>
      <c r="H60" s="146" t="s">
        <v>700</v>
      </c>
      <c r="I60" s="125"/>
      <c r="J60" s="125"/>
      <c r="K60" s="147" t="str">
        <f t="shared" si="1"/>
        <v>5093</v>
      </c>
      <c r="L60" s="148" t="s">
        <v>1128</v>
      </c>
      <c r="M60" s="149" t="s">
        <v>684</v>
      </c>
      <c r="N60" s="149" t="s">
        <v>2109</v>
      </c>
      <c r="O60" s="150" t="s">
        <v>880</v>
      </c>
      <c r="P60" s="125"/>
    </row>
    <row r="61" spans="1:16" ht="13.9">
      <c r="A61" s="143">
        <v>40</v>
      </c>
      <c r="B61" s="124" t="s">
        <v>2094</v>
      </c>
      <c r="C61" s="144" t="s">
        <v>1009</v>
      </c>
      <c r="D61" s="145" t="s">
        <v>2110</v>
      </c>
      <c r="E61" s="144" t="s">
        <v>421</v>
      </c>
      <c r="F61" s="145" t="s">
        <v>2057</v>
      </c>
      <c r="G61" s="125" t="s">
        <v>2056</v>
      </c>
      <c r="H61" s="146" t="s">
        <v>700</v>
      </c>
      <c r="I61" s="125"/>
      <c r="J61" s="125"/>
      <c r="K61" s="147" t="str">
        <f t="shared" si="1"/>
        <v>5099</v>
      </c>
      <c r="L61" s="148" t="s">
        <v>1182</v>
      </c>
      <c r="M61" s="149" t="s">
        <v>2118</v>
      </c>
      <c r="N61" s="149" t="s">
        <v>2084</v>
      </c>
      <c r="O61" s="150" t="s">
        <v>386</v>
      </c>
      <c r="P61" s="125"/>
    </row>
    <row r="62" spans="1:16" ht="13.9">
      <c r="A62" s="143">
        <v>40</v>
      </c>
      <c r="B62" s="124" t="s">
        <v>2094</v>
      </c>
      <c r="C62" s="144" t="s">
        <v>1069</v>
      </c>
      <c r="D62" s="145" t="s">
        <v>2110</v>
      </c>
      <c r="E62" s="144" t="s">
        <v>421</v>
      </c>
      <c r="F62" s="145" t="s">
        <v>2057</v>
      </c>
      <c r="G62" s="125" t="s">
        <v>2056</v>
      </c>
      <c r="H62" s="146" t="s">
        <v>700</v>
      </c>
      <c r="I62" s="125"/>
      <c r="J62" s="125"/>
      <c r="K62" s="147" t="e">
        <f t="shared" si="1"/>
        <v>#N/A</v>
      </c>
      <c r="L62" s="148" t="s">
        <v>2119</v>
      </c>
      <c r="M62" s="149" t="s">
        <v>2120</v>
      </c>
      <c r="N62" s="149" t="s">
        <v>2084</v>
      </c>
      <c r="O62" s="150" t="s">
        <v>386</v>
      </c>
      <c r="P62" s="125"/>
    </row>
    <row r="63" spans="1:16" ht="13.9">
      <c r="A63" s="143">
        <v>40</v>
      </c>
      <c r="B63" s="124" t="s">
        <v>2094</v>
      </c>
      <c r="C63" s="144" t="s">
        <v>1077</v>
      </c>
      <c r="D63" s="145" t="s">
        <v>2110</v>
      </c>
      <c r="E63" s="144" t="s">
        <v>421</v>
      </c>
      <c r="F63" s="145" t="s">
        <v>2057</v>
      </c>
      <c r="G63" s="125" t="s">
        <v>2056</v>
      </c>
      <c r="H63" s="146" t="s">
        <v>700</v>
      </c>
      <c r="I63" s="125"/>
      <c r="J63" s="125"/>
      <c r="K63" s="147" t="e">
        <f t="shared" si="1"/>
        <v>#N/A</v>
      </c>
      <c r="L63" s="151" t="s">
        <v>2121</v>
      </c>
      <c r="M63" s="149" t="s">
        <v>2122</v>
      </c>
      <c r="N63" s="149" t="s">
        <v>2084</v>
      </c>
      <c r="O63" s="150" t="s">
        <v>386</v>
      </c>
      <c r="P63" s="125"/>
    </row>
    <row r="64" spans="1:16" ht="13.9">
      <c r="A64" s="143">
        <v>40</v>
      </c>
      <c r="B64" s="124" t="s">
        <v>2094</v>
      </c>
      <c r="C64" s="144" t="s">
        <v>1091</v>
      </c>
      <c r="D64" s="145" t="s">
        <v>2110</v>
      </c>
      <c r="E64" s="144" t="s">
        <v>421</v>
      </c>
      <c r="F64" s="145" t="s">
        <v>2057</v>
      </c>
      <c r="G64" s="125" t="s">
        <v>2056</v>
      </c>
      <c r="H64" s="146" t="s">
        <v>700</v>
      </c>
      <c r="I64" s="125"/>
      <c r="J64" s="125"/>
      <c r="K64" s="147" t="e">
        <f t="shared" si="1"/>
        <v>#N/A</v>
      </c>
      <c r="L64" s="148" t="s">
        <v>2123</v>
      </c>
      <c r="M64" s="125" t="s">
        <v>2124</v>
      </c>
      <c r="N64" s="149" t="s">
        <v>2084</v>
      </c>
      <c r="O64" s="150" t="s">
        <v>386</v>
      </c>
      <c r="P64" s="125"/>
    </row>
    <row r="65" spans="1:16" ht="13.9">
      <c r="A65" s="143">
        <v>40</v>
      </c>
      <c r="B65" s="124" t="s">
        <v>2094</v>
      </c>
      <c r="C65" s="144" t="s">
        <v>1100</v>
      </c>
      <c r="D65" s="145" t="s">
        <v>2110</v>
      </c>
      <c r="E65" s="144" t="s">
        <v>421</v>
      </c>
      <c r="F65" s="145" t="s">
        <v>2057</v>
      </c>
      <c r="G65" s="125" t="s">
        <v>2056</v>
      </c>
      <c r="H65" s="146" t="s">
        <v>700</v>
      </c>
      <c r="I65" s="125"/>
      <c r="J65" s="125"/>
      <c r="K65" s="147" t="e">
        <f t="shared" si="1"/>
        <v>#N/A</v>
      </c>
      <c r="L65" s="148" t="s">
        <v>2125</v>
      </c>
      <c r="M65" s="149" t="s">
        <v>2126</v>
      </c>
      <c r="N65" s="149" t="s">
        <v>2084</v>
      </c>
      <c r="O65" s="150" t="s">
        <v>386</v>
      </c>
      <c r="P65" s="125"/>
    </row>
    <row r="66" spans="1:16" ht="13.9">
      <c r="A66" s="143">
        <v>40</v>
      </c>
      <c r="B66" s="124" t="s">
        <v>2094</v>
      </c>
      <c r="C66" s="144" t="s">
        <v>901</v>
      </c>
      <c r="D66" s="145" t="s">
        <v>2127</v>
      </c>
      <c r="E66" s="144" t="s">
        <v>391</v>
      </c>
      <c r="F66" s="145" t="s">
        <v>2058</v>
      </c>
      <c r="G66" s="125" t="s">
        <v>2056</v>
      </c>
      <c r="H66" s="146" t="s">
        <v>700</v>
      </c>
      <c r="I66" s="125"/>
      <c r="J66" s="125"/>
      <c r="K66" s="147" t="str">
        <f t="shared" ref="K66:K97" si="2">VLOOKUP(L66,$F$2:$F$1331,1,0)</f>
        <v>5211</v>
      </c>
      <c r="L66" s="148" t="s">
        <v>1591</v>
      </c>
      <c r="M66" s="149" t="s">
        <v>430</v>
      </c>
      <c r="N66" s="149" t="s">
        <v>2084</v>
      </c>
      <c r="O66" s="150" t="s">
        <v>386</v>
      </c>
      <c r="P66" s="125"/>
    </row>
    <row r="67" spans="1:16" ht="13.9">
      <c r="A67" s="143">
        <v>40</v>
      </c>
      <c r="B67" s="124" t="s">
        <v>2094</v>
      </c>
      <c r="C67" s="144" t="s">
        <v>919</v>
      </c>
      <c r="D67" s="145" t="s">
        <v>2127</v>
      </c>
      <c r="E67" s="144" t="s">
        <v>391</v>
      </c>
      <c r="F67" s="145" t="s">
        <v>2058</v>
      </c>
      <c r="G67" s="125" t="s">
        <v>2056</v>
      </c>
      <c r="H67" s="146" t="s">
        <v>700</v>
      </c>
      <c r="I67" s="125"/>
      <c r="J67" s="125"/>
      <c r="K67" s="147" t="str">
        <f t="shared" si="2"/>
        <v>5270</v>
      </c>
      <c r="L67" s="148" t="s">
        <v>1609</v>
      </c>
      <c r="M67" s="149" t="s">
        <v>513</v>
      </c>
      <c r="N67" s="149" t="s">
        <v>2103</v>
      </c>
      <c r="O67" s="150" t="s">
        <v>274</v>
      </c>
      <c r="P67" s="125"/>
    </row>
    <row r="68" spans="1:16" ht="13.9">
      <c r="A68" s="143">
        <v>40</v>
      </c>
      <c r="B68" s="124" t="s">
        <v>2094</v>
      </c>
      <c r="C68" s="144" t="s">
        <v>939</v>
      </c>
      <c r="D68" s="145" t="s">
        <v>2127</v>
      </c>
      <c r="E68" s="144" t="s">
        <v>391</v>
      </c>
      <c r="F68" s="145" t="s">
        <v>2058</v>
      </c>
      <c r="G68" s="125" t="s">
        <v>2056</v>
      </c>
      <c r="H68" s="146" t="s">
        <v>700</v>
      </c>
      <c r="I68" s="125"/>
      <c r="J68" s="125"/>
      <c r="K68" s="147" t="e">
        <f t="shared" si="2"/>
        <v>#N/A</v>
      </c>
      <c r="L68" s="148" t="s">
        <v>2128</v>
      </c>
      <c r="M68" s="149" t="s">
        <v>2129</v>
      </c>
      <c r="N68" s="149" t="s">
        <v>2084</v>
      </c>
      <c r="O68" s="150" t="s">
        <v>386</v>
      </c>
      <c r="P68" s="125"/>
    </row>
    <row r="69" spans="1:16" ht="13.9">
      <c r="A69" s="143">
        <v>40</v>
      </c>
      <c r="B69" s="124" t="s">
        <v>2094</v>
      </c>
      <c r="C69" s="144" t="s">
        <v>987</v>
      </c>
      <c r="D69" s="145" t="s">
        <v>2127</v>
      </c>
      <c r="E69" s="144" t="s">
        <v>391</v>
      </c>
      <c r="F69" s="145" t="s">
        <v>2058</v>
      </c>
      <c r="G69" s="125" t="s">
        <v>2056</v>
      </c>
      <c r="H69" s="146" t="s">
        <v>700</v>
      </c>
      <c r="I69" s="125"/>
      <c r="J69" s="125"/>
      <c r="K69" s="147" t="str">
        <f t="shared" si="2"/>
        <v>5411</v>
      </c>
      <c r="L69" s="148" t="s">
        <v>1616</v>
      </c>
      <c r="M69" s="149" t="s">
        <v>530</v>
      </c>
      <c r="N69" s="149" t="s">
        <v>2084</v>
      </c>
      <c r="O69" s="150" t="s">
        <v>386</v>
      </c>
      <c r="P69" s="125"/>
    </row>
    <row r="70" spans="1:16" ht="13.9">
      <c r="A70" s="143">
        <v>40</v>
      </c>
      <c r="B70" s="124" t="s">
        <v>2094</v>
      </c>
      <c r="C70" s="144" t="s">
        <v>995</v>
      </c>
      <c r="D70" s="145" t="s">
        <v>2127</v>
      </c>
      <c r="E70" s="144" t="s">
        <v>391</v>
      </c>
      <c r="F70" s="145" t="s">
        <v>2058</v>
      </c>
      <c r="G70" s="125" t="s">
        <v>2056</v>
      </c>
      <c r="H70" s="146" t="s">
        <v>700</v>
      </c>
      <c r="I70" s="125"/>
      <c r="J70" s="125"/>
      <c r="K70" s="147" t="str">
        <f t="shared" si="2"/>
        <v>5521</v>
      </c>
      <c r="L70" s="148" t="s">
        <v>1650</v>
      </c>
      <c r="M70" s="149" t="s">
        <v>400</v>
      </c>
      <c r="N70" s="149" t="s">
        <v>2084</v>
      </c>
      <c r="O70" s="150" t="s">
        <v>386</v>
      </c>
      <c r="P70" s="125"/>
    </row>
    <row r="71" spans="1:16" ht="13.9">
      <c r="A71" s="143">
        <v>40</v>
      </c>
      <c r="B71" s="124" t="s">
        <v>2094</v>
      </c>
      <c r="C71" s="144" t="s">
        <v>1025</v>
      </c>
      <c r="D71" s="145" t="s">
        <v>2127</v>
      </c>
      <c r="E71" s="144" t="s">
        <v>391</v>
      </c>
      <c r="F71" s="145" t="s">
        <v>2058</v>
      </c>
      <c r="G71" s="125" t="s">
        <v>2056</v>
      </c>
      <c r="H71" s="146" t="s">
        <v>700</v>
      </c>
      <c r="I71" s="125"/>
      <c r="J71" s="125"/>
      <c r="K71" s="147" t="str">
        <f t="shared" si="2"/>
        <v>5541</v>
      </c>
      <c r="L71" s="148" t="s">
        <v>1295</v>
      </c>
      <c r="M71" s="149" t="s">
        <v>512</v>
      </c>
      <c r="N71" s="149" t="s">
        <v>2130</v>
      </c>
      <c r="O71" s="150" t="s">
        <v>951</v>
      </c>
      <c r="P71" s="125"/>
    </row>
    <row r="72" spans="1:16" ht="13.9">
      <c r="A72" s="143">
        <v>40</v>
      </c>
      <c r="B72" s="124" t="s">
        <v>2094</v>
      </c>
      <c r="C72" s="144" t="s">
        <v>1032</v>
      </c>
      <c r="D72" s="145" t="s">
        <v>2127</v>
      </c>
      <c r="E72" s="144" t="s">
        <v>391</v>
      </c>
      <c r="F72" s="145" t="s">
        <v>2058</v>
      </c>
      <c r="G72" s="125" t="s">
        <v>2056</v>
      </c>
      <c r="H72" s="146" t="s">
        <v>700</v>
      </c>
      <c r="I72" s="125"/>
      <c r="J72" s="125"/>
      <c r="K72" s="147" t="e">
        <f t="shared" si="2"/>
        <v>#N/A</v>
      </c>
      <c r="L72" s="148" t="s">
        <v>2131</v>
      </c>
      <c r="M72" s="149" t="s">
        <v>2132</v>
      </c>
      <c r="N72" s="149" t="s">
        <v>2084</v>
      </c>
      <c r="O72" s="150" t="s">
        <v>386</v>
      </c>
      <c r="P72" s="125"/>
    </row>
    <row r="73" spans="1:16" ht="13.9">
      <c r="A73" s="143">
        <v>40</v>
      </c>
      <c r="B73" s="124" t="s">
        <v>2094</v>
      </c>
      <c r="C73" s="144" t="s">
        <v>1039</v>
      </c>
      <c r="D73" s="145" t="s">
        <v>2127</v>
      </c>
      <c r="E73" s="144" t="s">
        <v>391</v>
      </c>
      <c r="F73" s="145" t="s">
        <v>2058</v>
      </c>
      <c r="G73" s="125" t="s">
        <v>2056</v>
      </c>
      <c r="H73" s="146" t="s">
        <v>700</v>
      </c>
      <c r="I73" s="125"/>
      <c r="J73" s="125"/>
      <c r="K73" s="147" t="str">
        <f t="shared" si="2"/>
        <v>5712</v>
      </c>
      <c r="L73" s="148" t="s">
        <v>1664</v>
      </c>
      <c r="M73" s="149" t="s">
        <v>2133</v>
      </c>
      <c r="N73" s="149" t="s">
        <v>2084</v>
      </c>
      <c r="O73" s="150" t="s">
        <v>386</v>
      </c>
      <c r="P73" s="125"/>
    </row>
    <row r="74" spans="1:16" ht="13.9">
      <c r="A74" s="143">
        <v>40</v>
      </c>
      <c r="B74" s="124" t="s">
        <v>2094</v>
      </c>
      <c r="C74" s="144" t="s">
        <v>1122</v>
      </c>
      <c r="D74" s="145" t="s">
        <v>2127</v>
      </c>
      <c r="E74" s="144" t="s">
        <v>391</v>
      </c>
      <c r="F74" s="145" t="s">
        <v>2058</v>
      </c>
      <c r="G74" s="125" t="s">
        <v>2056</v>
      </c>
      <c r="H74" s="146" t="s">
        <v>700</v>
      </c>
      <c r="I74" s="125"/>
      <c r="J74" s="125"/>
      <c r="K74" s="147" t="str">
        <f t="shared" si="2"/>
        <v>5810</v>
      </c>
      <c r="L74" s="148" t="s">
        <v>1667</v>
      </c>
      <c r="M74" s="149" t="s">
        <v>394</v>
      </c>
      <c r="N74" s="149" t="s">
        <v>2042</v>
      </c>
      <c r="O74" s="150" t="s">
        <v>386</v>
      </c>
      <c r="P74" s="125"/>
    </row>
    <row r="75" spans="1:16" ht="13.9">
      <c r="A75" s="143">
        <v>40</v>
      </c>
      <c r="B75" s="124" t="s">
        <v>2094</v>
      </c>
      <c r="C75" s="144" t="s">
        <v>1130</v>
      </c>
      <c r="D75" s="145" t="s">
        <v>2127</v>
      </c>
      <c r="E75" s="144" t="s">
        <v>391</v>
      </c>
      <c r="F75" s="145" t="s">
        <v>2058</v>
      </c>
      <c r="G75" s="125" t="s">
        <v>2056</v>
      </c>
      <c r="H75" s="146" t="s">
        <v>700</v>
      </c>
      <c r="I75" s="125"/>
      <c r="J75" s="125"/>
      <c r="K75" s="147" t="str">
        <f t="shared" si="2"/>
        <v>5812</v>
      </c>
      <c r="L75" s="148" t="s">
        <v>1670</v>
      </c>
      <c r="M75" s="149" t="s">
        <v>2134</v>
      </c>
      <c r="N75" s="149" t="s">
        <v>2042</v>
      </c>
      <c r="O75" s="150" t="s">
        <v>386</v>
      </c>
      <c r="P75" s="125"/>
    </row>
    <row r="76" spans="1:16" ht="13.9">
      <c r="A76" s="143">
        <v>40</v>
      </c>
      <c r="B76" s="124" t="s">
        <v>2094</v>
      </c>
      <c r="C76" s="144" t="s">
        <v>1137</v>
      </c>
      <c r="D76" s="145" t="s">
        <v>2127</v>
      </c>
      <c r="E76" s="144" t="s">
        <v>391</v>
      </c>
      <c r="F76" s="145" t="s">
        <v>2058</v>
      </c>
      <c r="G76" s="125" t="s">
        <v>2056</v>
      </c>
      <c r="H76" s="146" t="s">
        <v>700</v>
      </c>
      <c r="I76" s="125"/>
      <c r="J76" s="125"/>
      <c r="K76" s="147" t="str">
        <f t="shared" si="2"/>
        <v>5900</v>
      </c>
      <c r="L76" s="148" t="s">
        <v>1704</v>
      </c>
      <c r="M76" s="149" t="s">
        <v>571</v>
      </c>
      <c r="N76" s="149" t="s">
        <v>2084</v>
      </c>
      <c r="O76" s="150" t="s">
        <v>386</v>
      </c>
      <c r="P76" s="125"/>
    </row>
    <row r="77" spans="1:16" ht="13.9">
      <c r="A77" s="143">
        <v>40</v>
      </c>
      <c r="B77" s="124" t="s">
        <v>2094</v>
      </c>
      <c r="C77" s="144" t="s">
        <v>1185</v>
      </c>
      <c r="D77" s="145" t="s">
        <v>2127</v>
      </c>
      <c r="E77" s="144" t="s">
        <v>391</v>
      </c>
      <c r="F77" s="145" t="s">
        <v>2058</v>
      </c>
      <c r="G77" s="125" t="s">
        <v>2056</v>
      </c>
      <c r="H77" s="146" t="s">
        <v>700</v>
      </c>
      <c r="I77" s="125"/>
      <c r="J77" s="125"/>
      <c r="K77" s="147" t="str">
        <f t="shared" si="2"/>
        <v>5963</v>
      </c>
      <c r="L77" s="148" t="s">
        <v>1811</v>
      </c>
      <c r="M77" s="149" t="s">
        <v>482</v>
      </c>
      <c r="N77" s="149" t="s">
        <v>2042</v>
      </c>
      <c r="O77" s="150" t="s">
        <v>386</v>
      </c>
      <c r="P77" s="125"/>
    </row>
    <row r="78" spans="1:16" ht="13.9">
      <c r="A78" s="143">
        <v>40</v>
      </c>
      <c r="B78" s="124" t="s">
        <v>2094</v>
      </c>
      <c r="C78" s="144" t="s">
        <v>1191</v>
      </c>
      <c r="D78" s="145" t="s">
        <v>2127</v>
      </c>
      <c r="E78" s="144" t="s">
        <v>391</v>
      </c>
      <c r="F78" s="145" t="s">
        <v>2058</v>
      </c>
      <c r="G78" s="125" t="s">
        <v>2056</v>
      </c>
      <c r="H78" s="146" t="s">
        <v>700</v>
      </c>
      <c r="I78" s="125"/>
      <c r="J78" s="125"/>
      <c r="K78" s="147" t="str">
        <f t="shared" si="2"/>
        <v>5964</v>
      </c>
      <c r="L78" s="148" t="s">
        <v>1818</v>
      </c>
      <c r="M78" s="125" t="s">
        <v>462</v>
      </c>
      <c r="N78" s="149" t="s">
        <v>2042</v>
      </c>
      <c r="O78" s="150" t="s">
        <v>386</v>
      </c>
      <c r="P78" s="125"/>
    </row>
    <row r="79" spans="1:16" ht="13.9">
      <c r="A79" s="143">
        <v>40</v>
      </c>
      <c r="B79" s="124" t="s">
        <v>2094</v>
      </c>
      <c r="C79" s="144" t="s">
        <v>1198</v>
      </c>
      <c r="D79" s="145" t="s">
        <v>2127</v>
      </c>
      <c r="E79" s="144" t="s">
        <v>391</v>
      </c>
      <c r="F79" s="145" t="s">
        <v>2058</v>
      </c>
      <c r="G79" s="125" t="s">
        <v>2056</v>
      </c>
      <c r="H79" s="146" t="s">
        <v>700</v>
      </c>
      <c r="I79" s="125"/>
      <c r="J79" s="125"/>
      <c r="K79" s="147" t="e">
        <f t="shared" si="2"/>
        <v>#N/A</v>
      </c>
      <c r="L79" s="148" t="s">
        <v>2135</v>
      </c>
      <c r="M79" s="149" t="s">
        <v>2136</v>
      </c>
      <c r="N79" s="149" t="s">
        <v>2084</v>
      </c>
      <c r="O79" s="150" t="s">
        <v>386</v>
      </c>
      <c r="P79" s="125"/>
    </row>
    <row r="80" spans="1:16" ht="13.9">
      <c r="A80" s="143">
        <v>40</v>
      </c>
      <c r="B80" s="124" t="s">
        <v>2094</v>
      </c>
      <c r="C80" s="144" t="s">
        <v>1205</v>
      </c>
      <c r="D80" s="145" t="s">
        <v>2127</v>
      </c>
      <c r="E80" s="144" t="s">
        <v>391</v>
      </c>
      <c r="F80" s="145" t="s">
        <v>2058</v>
      </c>
      <c r="G80" s="125" t="s">
        <v>2056</v>
      </c>
      <c r="H80" s="146" t="s">
        <v>700</v>
      </c>
      <c r="I80" s="125"/>
      <c r="J80" s="125"/>
      <c r="K80" s="147" t="str">
        <f t="shared" si="2"/>
        <v>5990</v>
      </c>
      <c r="L80" s="148" t="s">
        <v>1824</v>
      </c>
      <c r="M80" s="149" t="s">
        <v>424</v>
      </c>
      <c r="N80" s="149" t="s">
        <v>2042</v>
      </c>
      <c r="O80" s="150" t="s">
        <v>386</v>
      </c>
      <c r="P80" s="125"/>
    </row>
    <row r="81" spans="1:16" ht="13.9">
      <c r="A81" s="143">
        <v>40</v>
      </c>
      <c r="B81" s="124" t="s">
        <v>2094</v>
      </c>
      <c r="C81" s="144" t="s">
        <v>1212</v>
      </c>
      <c r="D81" s="145" t="s">
        <v>2127</v>
      </c>
      <c r="E81" s="144" t="s">
        <v>391</v>
      </c>
      <c r="F81" s="145" t="s">
        <v>2058</v>
      </c>
      <c r="G81" s="125" t="s">
        <v>2056</v>
      </c>
      <c r="H81" s="146" t="s">
        <v>700</v>
      </c>
      <c r="I81" s="125"/>
      <c r="J81" s="125"/>
      <c r="K81" s="147" t="str">
        <f t="shared" si="2"/>
        <v>5992</v>
      </c>
      <c r="L81" s="148" t="s">
        <v>2137</v>
      </c>
      <c r="M81" s="149" t="s">
        <v>510</v>
      </c>
      <c r="N81" s="149" t="s">
        <v>2042</v>
      </c>
      <c r="O81" s="150" t="s">
        <v>386</v>
      </c>
      <c r="P81" s="125"/>
    </row>
    <row r="82" spans="1:16" ht="13.9">
      <c r="A82" s="143">
        <v>40</v>
      </c>
      <c r="B82" s="124" t="s">
        <v>2094</v>
      </c>
      <c r="C82" s="144" t="s">
        <v>1218</v>
      </c>
      <c r="D82" s="145" t="s">
        <v>2127</v>
      </c>
      <c r="E82" s="144" t="s">
        <v>391</v>
      </c>
      <c r="F82" s="145" t="s">
        <v>2058</v>
      </c>
      <c r="G82" s="125" t="s">
        <v>2056</v>
      </c>
      <c r="H82" s="146" t="s">
        <v>700</v>
      </c>
      <c r="I82" s="125"/>
      <c r="J82" s="125"/>
      <c r="K82" s="147" t="str">
        <f t="shared" si="2"/>
        <v>5994</v>
      </c>
      <c r="L82" s="148" t="s">
        <v>1828</v>
      </c>
      <c r="M82" s="149" t="s">
        <v>881</v>
      </c>
      <c r="N82" s="149" t="s">
        <v>2042</v>
      </c>
      <c r="O82" s="150" t="s">
        <v>386</v>
      </c>
      <c r="P82" s="125"/>
    </row>
    <row r="83" spans="1:16" ht="13.9">
      <c r="A83" s="143">
        <v>40</v>
      </c>
      <c r="B83" s="124" t="s">
        <v>2094</v>
      </c>
      <c r="C83" s="144" t="s">
        <v>1224</v>
      </c>
      <c r="D83" s="145" t="s">
        <v>2127</v>
      </c>
      <c r="E83" s="144" t="s">
        <v>391</v>
      </c>
      <c r="F83" s="145" t="s">
        <v>2058</v>
      </c>
      <c r="G83" s="125" t="s">
        <v>2056</v>
      </c>
      <c r="H83" s="146" t="s">
        <v>700</v>
      </c>
      <c r="I83" s="125"/>
      <c r="J83" s="125"/>
      <c r="K83" s="147" t="str">
        <f t="shared" si="2"/>
        <v>6000</v>
      </c>
      <c r="L83" s="148" t="s">
        <v>1836</v>
      </c>
      <c r="M83" s="149" t="s">
        <v>2138</v>
      </c>
      <c r="N83" s="149" t="s">
        <v>2042</v>
      </c>
      <c r="O83" s="150" t="s">
        <v>386</v>
      </c>
      <c r="P83" s="125"/>
    </row>
    <row r="84" spans="1:16" ht="13.9">
      <c r="A84" s="143">
        <v>40</v>
      </c>
      <c r="B84" s="124" t="s">
        <v>2094</v>
      </c>
      <c r="C84" s="144" t="s">
        <v>1228</v>
      </c>
      <c r="D84" s="145" t="s">
        <v>2127</v>
      </c>
      <c r="E84" s="144" t="s">
        <v>391</v>
      </c>
      <c r="F84" s="145" t="s">
        <v>2058</v>
      </c>
      <c r="G84" s="125" t="s">
        <v>2056</v>
      </c>
      <c r="H84" s="146" t="s">
        <v>700</v>
      </c>
      <c r="I84" s="125"/>
      <c r="J84" s="125"/>
      <c r="K84" s="147" t="e">
        <f t="shared" si="2"/>
        <v>#N/A</v>
      </c>
      <c r="L84" s="148" t="s">
        <v>2139</v>
      </c>
      <c r="M84" s="149" t="s">
        <v>2140</v>
      </c>
      <c r="N84" s="149" t="s">
        <v>2042</v>
      </c>
      <c r="O84" s="150" t="s">
        <v>386</v>
      </c>
      <c r="P84" s="125"/>
    </row>
    <row r="85" spans="1:16" ht="13.9">
      <c r="A85" s="143">
        <v>21</v>
      </c>
      <c r="B85" s="124" t="s">
        <v>2141</v>
      </c>
      <c r="C85" s="144" t="s">
        <v>924</v>
      </c>
      <c r="D85" s="145" t="s">
        <v>2142</v>
      </c>
      <c r="E85" s="144" t="s">
        <v>616</v>
      </c>
      <c r="F85" s="145" t="s">
        <v>2059</v>
      </c>
      <c r="G85" s="125" t="s">
        <v>2060</v>
      </c>
      <c r="H85" s="146" t="s">
        <v>700</v>
      </c>
      <c r="I85" s="125"/>
      <c r="J85" s="125"/>
      <c r="K85" s="147" t="e">
        <f t="shared" si="2"/>
        <v>#N/A</v>
      </c>
      <c r="L85" s="148" t="s">
        <v>2143</v>
      </c>
      <c r="M85" s="125" t="s">
        <v>2144</v>
      </c>
      <c r="N85" s="149" t="s">
        <v>2042</v>
      </c>
      <c r="O85" s="150" t="s">
        <v>386</v>
      </c>
      <c r="P85" s="125"/>
    </row>
    <row r="86" spans="1:16" ht="13.9">
      <c r="A86" s="143">
        <v>21</v>
      </c>
      <c r="B86" s="124" t="s">
        <v>2141</v>
      </c>
      <c r="C86" s="144" t="s">
        <v>952</v>
      </c>
      <c r="D86" s="145" t="s">
        <v>2142</v>
      </c>
      <c r="E86" s="144" t="s">
        <v>616</v>
      </c>
      <c r="F86" s="145" t="s">
        <v>2059</v>
      </c>
      <c r="G86" s="125" t="s">
        <v>2060</v>
      </c>
      <c r="H86" s="146" t="s">
        <v>700</v>
      </c>
      <c r="I86" s="125"/>
      <c r="J86" s="125"/>
      <c r="K86" s="147" t="e">
        <f t="shared" si="2"/>
        <v>#N/A</v>
      </c>
      <c r="L86" s="148" t="s">
        <v>2145</v>
      </c>
      <c r="M86" s="125" t="s">
        <v>2146</v>
      </c>
      <c r="N86" s="149" t="s">
        <v>2042</v>
      </c>
      <c r="O86" s="150" t="s">
        <v>386</v>
      </c>
      <c r="P86" s="125"/>
    </row>
    <row r="87" spans="1:16" ht="13.9">
      <c r="A87" s="143">
        <v>21</v>
      </c>
      <c r="B87" s="124" t="s">
        <v>2141</v>
      </c>
      <c r="C87" s="144" t="s">
        <v>960</v>
      </c>
      <c r="D87" s="145" t="s">
        <v>2142</v>
      </c>
      <c r="E87" s="144" t="s">
        <v>616</v>
      </c>
      <c r="F87" s="145" t="s">
        <v>2059</v>
      </c>
      <c r="G87" s="125" t="s">
        <v>2060</v>
      </c>
      <c r="H87" s="146" t="s">
        <v>700</v>
      </c>
      <c r="I87" s="125"/>
      <c r="J87" s="125"/>
      <c r="K87" s="147" t="str">
        <f t="shared" si="2"/>
        <v>7216</v>
      </c>
      <c r="L87" s="148" t="s">
        <v>2147</v>
      </c>
      <c r="M87" s="149" t="s">
        <v>511</v>
      </c>
      <c r="N87" s="149" t="s">
        <v>2042</v>
      </c>
      <c r="O87" s="150" t="s">
        <v>386</v>
      </c>
      <c r="P87" s="125"/>
    </row>
    <row r="88" spans="1:16" ht="13.9">
      <c r="A88" s="143">
        <v>21</v>
      </c>
      <c r="B88" s="124" t="s">
        <v>2141</v>
      </c>
      <c r="C88" s="144" t="s">
        <v>973</v>
      </c>
      <c r="D88" s="145" t="s">
        <v>2142</v>
      </c>
      <c r="E88" s="144" t="s">
        <v>616</v>
      </c>
      <c r="F88" s="145" t="s">
        <v>2059</v>
      </c>
      <c r="G88" s="125" t="s">
        <v>2060</v>
      </c>
      <c r="H88" s="146" t="s">
        <v>700</v>
      </c>
      <c r="I88" s="125"/>
      <c r="J88" s="125"/>
      <c r="K88" s="147" t="str">
        <f t="shared" si="2"/>
        <v>7231</v>
      </c>
      <c r="L88" s="148" t="s">
        <v>1897</v>
      </c>
      <c r="M88" s="149" t="s">
        <v>606</v>
      </c>
      <c r="N88" s="149" t="s">
        <v>2084</v>
      </c>
      <c r="O88" s="150" t="s">
        <v>386</v>
      </c>
      <c r="P88" s="125"/>
    </row>
    <row r="89" spans="1:16" ht="13.9">
      <c r="A89" s="143">
        <v>21</v>
      </c>
      <c r="B89" s="124" t="s">
        <v>2141</v>
      </c>
      <c r="C89" s="144" t="s">
        <v>994</v>
      </c>
      <c r="D89" s="145" t="s">
        <v>2142</v>
      </c>
      <c r="E89" s="144" t="s">
        <v>616</v>
      </c>
      <c r="F89" s="145" t="s">
        <v>2059</v>
      </c>
      <c r="G89" s="125" t="s">
        <v>2060</v>
      </c>
      <c r="H89" s="146" t="s">
        <v>700</v>
      </c>
      <c r="I89" s="125"/>
      <c r="J89" s="125"/>
      <c r="K89" s="147" t="str">
        <f t="shared" si="2"/>
        <v>7261</v>
      </c>
      <c r="L89" s="148" t="s">
        <v>1921</v>
      </c>
      <c r="M89" s="149" t="s">
        <v>572</v>
      </c>
      <c r="N89" s="149" t="s">
        <v>2042</v>
      </c>
      <c r="O89" s="150" t="s">
        <v>386</v>
      </c>
      <c r="P89" s="125"/>
    </row>
    <row r="90" spans="1:16" ht="13.9">
      <c r="A90" s="143">
        <v>21</v>
      </c>
      <c r="B90" s="125" t="s">
        <v>2141</v>
      </c>
      <c r="C90" s="146" t="s">
        <v>1076</v>
      </c>
      <c r="D90" s="143" t="s">
        <v>2142</v>
      </c>
      <c r="E90" s="153" t="s">
        <v>616</v>
      </c>
      <c r="F90" s="143" t="s">
        <v>2059</v>
      </c>
      <c r="G90" s="125" t="s">
        <v>2060</v>
      </c>
      <c r="H90" s="146" t="s">
        <v>700</v>
      </c>
      <c r="I90" s="125"/>
      <c r="J90" s="125"/>
      <c r="K90" s="147" t="e">
        <f t="shared" si="2"/>
        <v>#N/A</v>
      </c>
      <c r="L90" s="148" t="s">
        <v>2148</v>
      </c>
      <c r="M90" s="125" t="s">
        <v>2149</v>
      </c>
      <c r="N90" s="149" t="s">
        <v>2042</v>
      </c>
      <c r="O90" s="150" t="s">
        <v>386</v>
      </c>
      <c r="P90" s="125"/>
    </row>
    <row r="91" spans="1:16" ht="13.9">
      <c r="A91" s="143">
        <v>21</v>
      </c>
      <c r="B91" s="125" t="s">
        <v>2141</v>
      </c>
      <c r="C91" s="146" t="s">
        <v>1090</v>
      </c>
      <c r="D91" s="143" t="s">
        <v>2142</v>
      </c>
      <c r="E91" s="153" t="s">
        <v>616</v>
      </c>
      <c r="F91" s="143" t="s">
        <v>2059</v>
      </c>
      <c r="G91" s="125" t="s">
        <v>2060</v>
      </c>
      <c r="H91" s="146" t="s">
        <v>700</v>
      </c>
      <c r="I91" s="125"/>
      <c r="J91" s="125"/>
      <c r="K91" s="147" t="str">
        <f t="shared" si="2"/>
        <v>7342</v>
      </c>
      <c r="L91" s="148" t="s">
        <v>2150</v>
      </c>
      <c r="M91" s="149" t="s">
        <v>463</v>
      </c>
      <c r="N91" s="149" t="s">
        <v>2042</v>
      </c>
      <c r="O91" s="150" t="s">
        <v>386</v>
      </c>
      <c r="P91" s="125"/>
    </row>
    <row r="92" spans="1:16" ht="13.9">
      <c r="A92" s="143">
        <v>21</v>
      </c>
      <c r="B92" s="125" t="s">
        <v>2141</v>
      </c>
      <c r="C92" s="146" t="s">
        <v>1136</v>
      </c>
      <c r="D92" s="143" t="s">
        <v>2142</v>
      </c>
      <c r="E92" s="153" t="s">
        <v>616</v>
      </c>
      <c r="F92" s="143" t="s">
        <v>2059</v>
      </c>
      <c r="G92" s="125" t="s">
        <v>2060</v>
      </c>
      <c r="H92" s="146" t="s">
        <v>700</v>
      </c>
      <c r="I92" s="125"/>
      <c r="J92" s="125"/>
      <c r="K92" s="147" t="str">
        <f t="shared" si="2"/>
        <v>7349</v>
      </c>
      <c r="L92" s="148" t="s">
        <v>2151</v>
      </c>
      <c r="M92" s="149" t="s">
        <v>586</v>
      </c>
      <c r="N92" s="149" t="s">
        <v>2042</v>
      </c>
      <c r="O92" s="150" t="s">
        <v>386</v>
      </c>
      <c r="P92" s="125"/>
    </row>
    <row r="93" spans="1:16" ht="13.9">
      <c r="A93" s="143">
        <v>21</v>
      </c>
      <c r="B93" s="124" t="s">
        <v>2141</v>
      </c>
      <c r="C93" s="144" t="s">
        <v>1217</v>
      </c>
      <c r="D93" s="145" t="s">
        <v>2142</v>
      </c>
      <c r="E93" s="144" t="s">
        <v>616</v>
      </c>
      <c r="F93" s="145" t="s">
        <v>2059</v>
      </c>
      <c r="G93" s="125" t="s">
        <v>2060</v>
      </c>
      <c r="H93" s="146" t="s">
        <v>700</v>
      </c>
      <c r="I93" s="125"/>
      <c r="J93" s="125"/>
      <c r="K93" s="147" t="str">
        <f t="shared" si="2"/>
        <v>7359</v>
      </c>
      <c r="L93" s="148" t="s">
        <v>1924</v>
      </c>
      <c r="M93" s="149" t="s">
        <v>487</v>
      </c>
      <c r="N93" s="149" t="s">
        <v>2042</v>
      </c>
      <c r="O93" s="150" t="s">
        <v>386</v>
      </c>
      <c r="P93" s="125"/>
    </row>
    <row r="94" spans="1:16" ht="13.9">
      <c r="A94" s="143">
        <v>21</v>
      </c>
      <c r="B94" s="124" t="s">
        <v>2141</v>
      </c>
      <c r="C94" s="144" t="s">
        <v>1232</v>
      </c>
      <c r="D94" s="145" t="s">
        <v>2142</v>
      </c>
      <c r="E94" s="144" t="s">
        <v>616</v>
      </c>
      <c r="F94" s="145" t="s">
        <v>2059</v>
      </c>
      <c r="G94" s="125" t="s">
        <v>2060</v>
      </c>
      <c r="H94" s="146" t="s">
        <v>700</v>
      </c>
      <c r="I94" s="125"/>
      <c r="J94" s="125"/>
      <c r="K94" s="147" t="str">
        <f t="shared" si="2"/>
        <v>7381</v>
      </c>
      <c r="L94" s="148" t="s">
        <v>2152</v>
      </c>
      <c r="M94" s="149" t="s">
        <v>642</v>
      </c>
      <c r="N94" s="149" t="s">
        <v>2042</v>
      </c>
      <c r="O94" s="150" t="s">
        <v>386</v>
      </c>
      <c r="P94" s="125"/>
    </row>
    <row r="95" spans="1:16" ht="13.9">
      <c r="A95" s="143">
        <v>21</v>
      </c>
      <c r="B95" s="124" t="s">
        <v>2141</v>
      </c>
      <c r="C95" s="144" t="s">
        <v>1275</v>
      </c>
      <c r="D95" s="145" t="s">
        <v>2142</v>
      </c>
      <c r="E95" s="144" t="s">
        <v>616</v>
      </c>
      <c r="F95" s="145" t="s">
        <v>2059</v>
      </c>
      <c r="G95" s="125" t="s">
        <v>2060</v>
      </c>
      <c r="H95" s="146" t="s">
        <v>700</v>
      </c>
      <c r="I95" s="125"/>
      <c r="J95" s="125"/>
      <c r="K95" s="147" t="str">
        <f t="shared" si="2"/>
        <v>7389</v>
      </c>
      <c r="L95" s="148" t="s">
        <v>2153</v>
      </c>
      <c r="M95" s="149" t="s">
        <v>401</v>
      </c>
      <c r="N95" s="149" t="s">
        <v>2042</v>
      </c>
      <c r="O95" s="150" t="s">
        <v>386</v>
      </c>
      <c r="P95" s="125"/>
    </row>
    <row r="96" spans="1:16" ht="13.9">
      <c r="A96" s="143">
        <v>21</v>
      </c>
      <c r="B96" s="124" t="s">
        <v>2141</v>
      </c>
      <c r="C96" s="144" t="s">
        <v>1279</v>
      </c>
      <c r="D96" s="145" t="s">
        <v>2142</v>
      </c>
      <c r="E96" s="144" t="s">
        <v>616</v>
      </c>
      <c r="F96" s="145" t="s">
        <v>2059</v>
      </c>
      <c r="G96" s="125" t="s">
        <v>2060</v>
      </c>
      <c r="H96" s="146" t="s">
        <v>700</v>
      </c>
      <c r="I96" s="125"/>
      <c r="J96" s="125"/>
      <c r="K96" s="147" t="e">
        <f t="shared" si="2"/>
        <v>#N/A</v>
      </c>
      <c r="L96" s="148" t="s">
        <v>2154</v>
      </c>
      <c r="M96" s="125" t="s">
        <v>2155</v>
      </c>
      <c r="N96" s="149" t="s">
        <v>2130</v>
      </c>
      <c r="O96" s="150" t="s">
        <v>951</v>
      </c>
      <c r="P96" s="125"/>
    </row>
    <row r="97" spans="1:16" ht="13.9">
      <c r="A97" s="143">
        <v>21</v>
      </c>
      <c r="B97" s="124" t="s">
        <v>2141</v>
      </c>
      <c r="C97" s="144" t="s">
        <v>1283</v>
      </c>
      <c r="D97" s="145" t="s">
        <v>2142</v>
      </c>
      <c r="E97" s="144" t="s">
        <v>616</v>
      </c>
      <c r="F97" s="145" t="s">
        <v>2059</v>
      </c>
      <c r="G97" s="125" t="s">
        <v>2060</v>
      </c>
      <c r="H97" s="146" t="s">
        <v>700</v>
      </c>
      <c r="I97" s="125"/>
      <c r="J97" s="125"/>
      <c r="K97" s="147" t="str">
        <f t="shared" si="2"/>
        <v>7532</v>
      </c>
      <c r="L97" s="148" t="s">
        <v>1321</v>
      </c>
      <c r="M97" s="149" t="s">
        <v>489</v>
      </c>
      <c r="N97" s="149" t="s">
        <v>2130</v>
      </c>
      <c r="O97" s="150" t="s">
        <v>951</v>
      </c>
      <c r="P97" s="125"/>
    </row>
    <row r="98" spans="1:16" ht="13.9">
      <c r="A98" s="143">
        <v>21</v>
      </c>
      <c r="B98" s="124" t="s">
        <v>2141</v>
      </c>
      <c r="C98" s="144" t="s">
        <v>1351</v>
      </c>
      <c r="D98" s="145" t="s">
        <v>2142</v>
      </c>
      <c r="E98" s="144" t="s">
        <v>616</v>
      </c>
      <c r="F98" s="145" t="s">
        <v>2059</v>
      </c>
      <c r="G98" s="125" t="s">
        <v>2060</v>
      </c>
      <c r="H98" s="146" t="s">
        <v>700</v>
      </c>
      <c r="I98" s="125"/>
      <c r="J98" s="125"/>
      <c r="K98" s="147" t="str">
        <f t="shared" ref="K98:K122" si="3">VLOOKUP(L98,$F$2:$F$1331,1,0)</f>
        <v>7538</v>
      </c>
      <c r="L98" s="148" t="s">
        <v>1381</v>
      </c>
      <c r="M98" s="149" t="s">
        <v>432</v>
      </c>
      <c r="N98" s="149" t="s">
        <v>2130</v>
      </c>
      <c r="O98" s="150" t="s">
        <v>951</v>
      </c>
      <c r="P98" s="125"/>
    </row>
    <row r="99" spans="1:16" ht="13.9">
      <c r="A99" s="143">
        <v>21</v>
      </c>
      <c r="B99" s="124" t="s">
        <v>2141</v>
      </c>
      <c r="C99" s="144" t="s">
        <v>1377</v>
      </c>
      <c r="D99" s="145" t="s">
        <v>2142</v>
      </c>
      <c r="E99" s="144" t="s">
        <v>616</v>
      </c>
      <c r="F99" s="145" t="s">
        <v>2059</v>
      </c>
      <c r="G99" s="125" t="s">
        <v>2060</v>
      </c>
      <c r="H99" s="146" t="s">
        <v>700</v>
      </c>
      <c r="I99" s="125"/>
      <c r="J99" s="125"/>
      <c r="K99" s="147" t="e">
        <f t="shared" si="3"/>
        <v>#N/A</v>
      </c>
      <c r="L99" s="148" t="s">
        <v>2156</v>
      </c>
      <c r="M99" s="149" t="s">
        <v>2157</v>
      </c>
      <c r="N99" s="149" t="s">
        <v>2130</v>
      </c>
      <c r="O99" s="150" t="s">
        <v>951</v>
      </c>
      <c r="P99" s="125"/>
    </row>
    <row r="100" spans="1:16" ht="13.9">
      <c r="A100" s="143">
        <v>21</v>
      </c>
      <c r="B100" s="124" t="s">
        <v>2141</v>
      </c>
      <c r="C100" s="144" t="s">
        <v>1382</v>
      </c>
      <c r="D100" s="145" t="s">
        <v>2142</v>
      </c>
      <c r="E100" s="144" t="s">
        <v>616</v>
      </c>
      <c r="F100" s="145" t="s">
        <v>2059</v>
      </c>
      <c r="G100" s="125" t="s">
        <v>2060</v>
      </c>
      <c r="H100" s="146" t="s">
        <v>700</v>
      </c>
      <c r="I100" s="125"/>
      <c r="J100" s="125"/>
      <c r="K100" s="147" t="str">
        <f t="shared" si="3"/>
        <v>7546</v>
      </c>
      <c r="L100" s="148" t="s">
        <v>1435</v>
      </c>
      <c r="M100" s="125" t="s">
        <v>402</v>
      </c>
      <c r="N100" s="149" t="s">
        <v>2103</v>
      </c>
      <c r="O100" s="150" t="s">
        <v>274</v>
      </c>
      <c r="P100" s="125"/>
    </row>
    <row r="101" spans="1:16" ht="13.9">
      <c r="A101" s="143">
        <v>21</v>
      </c>
      <c r="B101" s="124" t="s">
        <v>2141</v>
      </c>
      <c r="C101" s="144" t="s">
        <v>1386</v>
      </c>
      <c r="D101" s="145" t="s">
        <v>2142</v>
      </c>
      <c r="E101" s="144" t="s">
        <v>616</v>
      </c>
      <c r="F101" s="145" t="s">
        <v>2059</v>
      </c>
      <c r="G101" s="125" t="s">
        <v>2060</v>
      </c>
      <c r="H101" s="146" t="s">
        <v>700</v>
      </c>
      <c r="I101" s="125"/>
      <c r="J101" s="125"/>
      <c r="K101" s="147" t="str">
        <f t="shared" si="3"/>
        <v>7547</v>
      </c>
      <c r="L101" s="148" t="s">
        <v>1445</v>
      </c>
      <c r="M101" s="125" t="s">
        <v>464</v>
      </c>
      <c r="N101" s="149" t="s">
        <v>2130</v>
      </c>
      <c r="O101" s="150" t="s">
        <v>951</v>
      </c>
      <c r="P101" s="125"/>
    </row>
    <row r="102" spans="1:16" ht="13.9">
      <c r="A102" s="143">
        <v>21</v>
      </c>
      <c r="B102" s="124" t="s">
        <v>2141</v>
      </c>
      <c r="C102" s="144" t="s">
        <v>1403</v>
      </c>
      <c r="D102" s="145" t="s">
        <v>2142</v>
      </c>
      <c r="E102" s="144" t="s">
        <v>616</v>
      </c>
      <c r="F102" s="145" t="s">
        <v>2059</v>
      </c>
      <c r="G102" s="125" t="s">
        <v>2060</v>
      </c>
      <c r="H102" s="146" t="s">
        <v>700</v>
      </c>
      <c r="I102" s="125"/>
      <c r="J102" s="125"/>
      <c r="K102" s="147" t="str">
        <f t="shared" si="3"/>
        <v>7549</v>
      </c>
      <c r="L102" s="148" t="s">
        <v>1455</v>
      </c>
      <c r="M102" s="149" t="s">
        <v>532</v>
      </c>
      <c r="N102" s="149" t="s">
        <v>2130</v>
      </c>
      <c r="O102" s="150" t="s">
        <v>951</v>
      </c>
      <c r="P102" s="125"/>
    </row>
    <row r="103" spans="1:16" ht="13.9">
      <c r="A103" s="143">
        <v>21</v>
      </c>
      <c r="B103" s="124" t="s">
        <v>2141</v>
      </c>
      <c r="C103" s="144" t="s">
        <v>1442</v>
      </c>
      <c r="D103" s="145" t="s">
        <v>2142</v>
      </c>
      <c r="E103" s="144" t="s">
        <v>616</v>
      </c>
      <c r="F103" s="145" t="s">
        <v>2059</v>
      </c>
      <c r="G103" s="125" t="s">
        <v>2060</v>
      </c>
      <c r="H103" s="146" t="s">
        <v>700</v>
      </c>
      <c r="I103" s="125"/>
      <c r="J103" s="125"/>
      <c r="K103" s="147" t="e">
        <f t="shared" si="3"/>
        <v>#N/A</v>
      </c>
      <c r="L103" s="148" t="s">
        <v>2158</v>
      </c>
      <c r="M103" s="149" t="s">
        <v>2159</v>
      </c>
      <c r="N103" s="149" t="s">
        <v>2042</v>
      </c>
      <c r="O103" s="150" t="s">
        <v>386</v>
      </c>
      <c r="P103" s="125"/>
    </row>
    <row r="104" spans="1:16" ht="13.9">
      <c r="A104" s="143">
        <v>21</v>
      </c>
      <c r="B104" s="124" t="s">
        <v>2141</v>
      </c>
      <c r="C104" s="144" t="s">
        <v>1475</v>
      </c>
      <c r="D104" s="145" t="s">
        <v>2142</v>
      </c>
      <c r="E104" s="144" t="s">
        <v>616</v>
      </c>
      <c r="F104" s="145" t="s">
        <v>2059</v>
      </c>
      <c r="G104" s="125" t="s">
        <v>2060</v>
      </c>
      <c r="H104" s="146" t="s">
        <v>700</v>
      </c>
      <c r="I104" s="125"/>
      <c r="J104" s="125"/>
      <c r="K104" s="147" t="str">
        <f t="shared" si="3"/>
        <v>7699</v>
      </c>
      <c r="L104" s="148" t="s">
        <v>2160</v>
      </c>
      <c r="M104" s="149" t="s">
        <v>631</v>
      </c>
      <c r="N104" s="149" t="s">
        <v>2042</v>
      </c>
      <c r="O104" s="150" t="s">
        <v>386</v>
      </c>
      <c r="P104" s="125"/>
    </row>
    <row r="105" spans="1:16" ht="13.9">
      <c r="A105" s="143">
        <v>21</v>
      </c>
      <c r="B105" s="124" t="s">
        <v>2141</v>
      </c>
      <c r="C105" s="144" t="s">
        <v>1485</v>
      </c>
      <c r="D105" s="145" t="s">
        <v>2142</v>
      </c>
      <c r="E105" s="144" t="s">
        <v>616</v>
      </c>
      <c r="F105" s="145" t="s">
        <v>2059</v>
      </c>
      <c r="G105" s="125" t="s">
        <v>2060</v>
      </c>
      <c r="H105" s="146" t="s">
        <v>700</v>
      </c>
      <c r="I105" s="125"/>
      <c r="J105" s="125"/>
      <c r="K105" s="147" t="e">
        <f t="shared" si="3"/>
        <v>#N/A</v>
      </c>
      <c r="L105" s="148" t="s">
        <v>2161</v>
      </c>
      <c r="M105" s="149" t="s">
        <v>2162</v>
      </c>
      <c r="N105" s="149" t="s">
        <v>2042</v>
      </c>
      <c r="O105" s="150" t="s">
        <v>386</v>
      </c>
      <c r="P105" s="125"/>
    </row>
    <row r="106" spans="1:16" ht="13.9">
      <c r="A106" s="143">
        <v>21</v>
      </c>
      <c r="B106" s="124" t="s">
        <v>2141</v>
      </c>
      <c r="C106" s="144" t="s">
        <v>1494</v>
      </c>
      <c r="D106" s="145" t="s">
        <v>2142</v>
      </c>
      <c r="E106" s="144" t="s">
        <v>616</v>
      </c>
      <c r="F106" s="145" t="s">
        <v>2059</v>
      </c>
      <c r="G106" s="125" t="s">
        <v>2060</v>
      </c>
      <c r="H106" s="146" t="s">
        <v>700</v>
      </c>
      <c r="I106" s="125"/>
      <c r="J106" s="125"/>
      <c r="K106" s="147" t="str">
        <f t="shared" si="3"/>
        <v>8249</v>
      </c>
      <c r="L106" s="148" t="s">
        <v>1967</v>
      </c>
      <c r="M106" s="149" t="s">
        <v>488</v>
      </c>
      <c r="N106" s="149" t="s">
        <v>2042</v>
      </c>
      <c r="O106" s="150" t="s">
        <v>386</v>
      </c>
      <c r="P106" s="125"/>
    </row>
    <row r="107" spans="1:16" ht="13.9">
      <c r="A107" s="143">
        <v>21</v>
      </c>
      <c r="B107" s="124" t="s">
        <v>2141</v>
      </c>
      <c r="C107" s="144" t="s">
        <v>1497</v>
      </c>
      <c r="D107" s="145" t="s">
        <v>2142</v>
      </c>
      <c r="E107" s="144" t="s">
        <v>616</v>
      </c>
      <c r="F107" s="145" t="s">
        <v>2059</v>
      </c>
      <c r="G107" s="125" t="s">
        <v>2060</v>
      </c>
      <c r="H107" s="146" t="s">
        <v>700</v>
      </c>
      <c r="I107" s="125"/>
      <c r="J107" s="125"/>
      <c r="K107" s="147" t="str">
        <f t="shared" si="3"/>
        <v>8300</v>
      </c>
      <c r="L107" s="148" t="s">
        <v>1970</v>
      </c>
      <c r="M107" s="149" t="s">
        <v>509</v>
      </c>
      <c r="N107" s="149" t="s">
        <v>2042</v>
      </c>
      <c r="O107" s="150" t="s">
        <v>386</v>
      </c>
      <c r="P107" s="125"/>
    </row>
    <row r="108" spans="1:16" ht="13.9">
      <c r="A108" s="143">
        <v>21</v>
      </c>
      <c r="B108" s="124" t="s">
        <v>2141</v>
      </c>
      <c r="C108" s="144" t="s">
        <v>1500</v>
      </c>
      <c r="D108" s="145" t="s">
        <v>2142</v>
      </c>
      <c r="E108" s="144" t="s">
        <v>616</v>
      </c>
      <c r="F108" s="145" t="s">
        <v>2059</v>
      </c>
      <c r="G108" s="125" t="s">
        <v>2060</v>
      </c>
      <c r="H108" s="146" t="s">
        <v>700</v>
      </c>
      <c r="I108" s="125"/>
      <c r="J108" s="125"/>
      <c r="K108" s="147" t="str">
        <f t="shared" si="3"/>
        <v>8322</v>
      </c>
      <c r="L108" s="148" t="s">
        <v>2016</v>
      </c>
      <c r="M108" s="149" t="s">
        <v>2163</v>
      </c>
      <c r="N108" s="149" t="s">
        <v>2042</v>
      </c>
      <c r="O108" s="150" t="s">
        <v>386</v>
      </c>
      <c r="P108" s="125"/>
    </row>
    <row r="109" spans="1:16" ht="13.9">
      <c r="A109" s="143">
        <v>21</v>
      </c>
      <c r="B109" s="124" t="s">
        <v>2141</v>
      </c>
      <c r="C109" s="144" t="s">
        <v>1503</v>
      </c>
      <c r="D109" s="145" t="s">
        <v>2142</v>
      </c>
      <c r="E109" s="144" t="s">
        <v>616</v>
      </c>
      <c r="F109" s="145" t="s">
        <v>2059</v>
      </c>
      <c r="G109" s="125" t="s">
        <v>2060</v>
      </c>
      <c r="H109" s="146" t="s">
        <v>700</v>
      </c>
      <c r="I109" s="125"/>
      <c r="J109" s="125"/>
      <c r="K109" s="147" t="str">
        <f t="shared" si="3"/>
        <v>8351</v>
      </c>
      <c r="L109" s="148" t="s">
        <v>2017</v>
      </c>
      <c r="M109" s="149" t="s">
        <v>431</v>
      </c>
      <c r="N109" s="149" t="s">
        <v>2042</v>
      </c>
      <c r="O109" s="150" t="s">
        <v>386</v>
      </c>
      <c r="P109" s="125"/>
    </row>
    <row r="110" spans="1:16" ht="13.9">
      <c r="A110" s="143">
        <v>21</v>
      </c>
      <c r="B110" s="124" t="s">
        <v>2141</v>
      </c>
      <c r="C110" s="144" t="s">
        <v>1532</v>
      </c>
      <c r="D110" s="145" t="s">
        <v>2142</v>
      </c>
      <c r="E110" s="144" t="s">
        <v>616</v>
      </c>
      <c r="F110" s="145" t="s">
        <v>2059</v>
      </c>
      <c r="G110" s="125" t="s">
        <v>2060</v>
      </c>
      <c r="H110" s="146" t="s">
        <v>700</v>
      </c>
      <c r="I110" s="125"/>
      <c r="J110" s="125"/>
      <c r="K110" s="147" t="e">
        <f t="shared" si="3"/>
        <v>#N/A</v>
      </c>
      <c r="L110" s="148" t="s">
        <v>2164</v>
      </c>
      <c r="M110" s="149" t="s">
        <v>2165</v>
      </c>
      <c r="N110" s="149" t="s">
        <v>2042</v>
      </c>
      <c r="O110" s="150" t="s">
        <v>386</v>
      </c>
      <c r="P110" s="125"/>
    </row>
    <row r="111" spans="1:16" ht="13.9">
      <c r="A111" s="143">
        <v>21</v>
      </c>
      <c r="B111" s="124" t="s">
        <v>2141</v>
      </c>
      <c r="C111" s="144" t="s">
        <v>1541</v>
      </c>
      <c r="D111" s="145" t="s">
        <v>2142</v>
      </c>
      <c r="E111" s="144" t="s">
        <v>616</v>
      </c>
      <c r="F111" s="145" t="s">
        <v>2059</v>
      </c>
      <c r="G111" s="125" t="s">
        <v>2060</v>
      </c>
      <c r="H111" s="146" t="s">
        <v>700</v>
      </c>
      <c r="I111" s="125"/>
      <c r="J111" s="125"/>
      <c r="K111" s="147" t="e">
        <f t="shared" si="3"/>
        <v>#N/A</v>
      </c>
      <c r="L111" s="148" t="s">
        <v>2166</v>
      </c>
      <c r="M111" s="149" t="s">
        <v>1344</v>
      </c>
      <c r="N111" s="149" t="s">
        <v>2042</v>
      </c>
      <c r="O111" s="150" t="s">
        <v>386</v>
      </c>
      <c r="P111" s="125"/>
    </row>
    <row r="112" spans="1:16" ht="13.9">
      <c r="A112" s="143">
        <v>21</v>
      </c>
      <c r="B112" s="124" t="s">
        <v>2141</v>
      </c>
      <c r="C112" s="144" t="s">
        <v>1544</v>
      </c>
      <c r="D112" s="145" t="s">
        <v>2142</v>
      </c>
      <c r="E112" s="144" t="s">
        <v>616</v>
      </c>
      <c r="F112" s="145" t="s">
        <v>2059</v>
      </c>
      <c r="G112" s="125" t="s">
        <v>2060</v>
      </c>
      <c r="H112" s="146" t="s">
        <v>700</v>
      </c>
      <c r="I112" s="125"/>
      <c r="J112" s="125"/>
      <c r="K112" s="147" t="str">
        <f t="shared" si="3"/>
        <v>8661</v>
      </c>
      <c r="L112" s="148" t="s">
        <v>2018</v>
      </c>
      <c r="M112" s="149" t="s">
        <v>486</v>
      </c>
      <c r="N112" s="149" t="s">
        <v>2042</v>
      </c>
      <c r="O112" s="150" t="s">
        <v>386</v>
      </c>
      <c r="P112" s="125"/>
    </row>
    <row r="113" spans="1:16" ht="13.9">
      <c r="A113" s="143">
        <v>21</v>
      </c>
      <c r="B113" s="124" t="s">
        <v>2141</v>
      </c>
      <c r="C113" s="144" t="s">
        <v>1565</v>
      </c>
      <c r="D113" s="145" t="s">
        <v>2142</v>
      </c>
      <c r="E113" s="144" t="s">
        <v>616</v>
      </c>
      <c r="F113" s="145" t="s">
        <v>2059</v>
      </c>
      <c r="G113" s="125" t="s">
        <v>2060</v>
      </c>
      <c r="H113" s="146" t="s">
        <v>700</v>
      </c>
      <c r="I113" s="125"/>
      <c r="J113" s="125"/>
      <c r="K113" s="147" t="e">
        <f t="shared" si="3"/>
        <v>#N/A</v>
      </c>
      <c r="L113" s="148" t="s">
        <v>2167</v>
      </c>
      <c r="M113" s="149" t="s">
        <v>2168</v>
      </c>
      <c r="N113" s="149" t="s">
        <v>2042</v>
      </c>
      <c r="O113" s="150" t="s">
        <v>386</v>
      </c>
      <c r="P113" s="125"/>
    </row>
    <row r="114" spans="1:16" ht="13.9">
      <c r="A114" s="143">
        <v>21</v>
      </c>
      <c r="B114" s="124" t="s">
        <v>2141</v>
      </c>
      <c r="C114" s="144" t="s">
        <v>1568</v>
      </c>
      <c r="D114" s="145" t="s">
        <v>2142</v>
      </c>
      <c r="E114" s="144" t="s">
        <v>616</v>
      </c>
      <c r="F114" s="145" t="s">
        <v>2059</v>
      </c>
      <c r="G114" s="125" t="s">
        <v>2060</v>
      </c>
      <c r="H114" s="146" t="s">
        <v>700</v>
      </c>
      <c r="I114" s="125"/>
      <c r="J114" s="125"/>
      <c r="K114" s="147" t="str">
        <f t="shared" si="3"/>
        <v>8900</v>
      </c>
      <c r="L114" s="148" t="s">
        <v>2019</v>
      </c>
      <c r="M114" s="149" t="s">
        <v>2169</v>
      </c>
      <c r="N114" s="149" t="s">
        <v>2042</v>
      </c>
      <c r="O114" s="150" t="s">
        <v>386</v>
      </c>
      <c r="P114" s="125"/>
    </row>
    <row r="115" spans="1:16" ht="13.9">
      <c r="A115" s="143">
        <v>21</v>
      </c>
      <c r="B115" s="124" t="s">
        <v>2141</v>
      </c>
      <c r="C115" s="144" t="s">
        <v>1584</v>
      </c>
      <c r="D115" s="145" t="s">
        <v>2142</v>
      </c>
      <c r="E115" s="144" t="s">
        <v>616</v>
      </c>
      <c r="F115" s="145" t="s">
        <v>2059</v>
      </c>
      <c r="G115" s="125" t="s">
        <v>2060</v>
      </c>
      <c r="H115" s="146" t="s">
        <v>700</v>
      </c>
      <c r="I115" s="125"/>
      <c r="J115" s="125"/>
      <c r="K115" s="147" t="str">
        <f t="shared" si="3"/>
        <v>8901</v>
      </c>
      <c r="L115" s="148" t="s">
        <v>2020</v>
      </c>
      <c r="M115" s="125" t="s">
        <v>429</v>
      </c>
      <c r="N115" s="149" t="s">
        <v>2042</v>
      </c>
      <c r="O115" s="150" t="s">
        <v>386</v>
      </c>
      <c r="P115" s="125"/>
    </row>
    <row r="116" spans="1:16" ht="13.9">
      <c r="A116" s="143">
        <v>21</v>
      </c>
      <c r="B116" s="124" t="s">
        <v>2141</v>
      </c>
      <c r="C116" s="144" t="s">
        <v>699</v>
      </c>
      <c r="D116" s="145" t="s">
        <v>2170</v>
      </c>
      <c r="E116" s="144" t="s">
        <v>566</v>
      </c>
      <c r="F116" s="145" t="s">
        <v>2061</v>
      </c>
      <c r="G116" s="125" t="s">
        <v>2060</v>
      </c>
      <c r="H116" s="146" t="s">
        <v>700</v>
      </c>
      <c r="I116" s="125"/>
      <c r="J116" s="125"/>
      <c r="K116" s="147" t="str">
        <f t="shared" si="3"/>
        <v>8902</v>
      </c>
      <c r="L116" s="148" t="s">
        <v>2021</v>
      </c>
      <c r="M116" s="125" t="s">
        <v>531</v>
      </c>
      <c r="N116" s="149" t="s">
        <v>2042</v>
      </c>
      <c r="O116" s="150" t="s">
        <v>386</v>
      </c>
      <c r="P116" s="125"/>
    </row>
    <row r="117" spans="1:16" ht="13.9">
      <c r="A117" s="143">
        <v>21</v>
      </c>
      <c r="B117" s="124" t="s">
        <v>2141</v>
      </c>
      <c r="C117" s="144" t="s">
        <v>931</v>
      </c>
      <c r="D117" s="145" t="s">
        <v>2170</v>
      </c>
      <c r="E117" s="144" t="s">
        <v>566</v>
      </c>
      <c r="F117" s="145" t="s">
        <v>2061</v>
      </c>
      <c r="G117" s="125" t="s">
        <v>2060</v>
      </c>
      <c r="H117" s="146" t="s">
        <v>700</v>
      </c>
      <c r="I117" s="125"/>
      <c r="J117" s="125"/>
      <c r="K117" s="147" t="e">
        <f t="shared" si="3"/>
        <v>#N/A</v>
      </c>
      <c r="L117" s="148" t="s">
        <v>2171</v>
      </c>
      <c r="M117" s="149" t="s">
        <v>2172</v>
      </c>
      <c r="N117" s="149" t="s">
        <v>2042</v>
      </c>
      <c r="O117" s="150" t="s">
        <v>386</v>
      </c>
      <c r="P117" s="125"/>
    </row>
    <row r="118" spans="1:16" ht="13.9">
      <c r="A118" s="143">
        <v>21</v>
      </c>
      <c r="B118" s="125" t="s">
        <v>2141</v>
      </c>
      <c r="C118" s="146" t="s">
        <v>1121</v>
      </c>
      <c r="D118" s="143" t="s">
        <v>2170</v>
      </c>
      <c r="E118" s="153" t="s">
        <v>566</v>
      </c>
      <c r="F118" s="143" t="s">
        <v>2061</v>
      </c>
      <c r="G118" s="125" t="s">
        <v>2060</v>
      </c>
      <c r="H118" s="146" t="s">
        <v>700</v>
      </c>
      <c r="I118" s="125"/>
      <c r="J118" s="125"/>
      <c r="K118" s="147" t="str">
        <f t="shared" si="3"/>
        <v>9097</v>
      </c>
      <c r="L118" s="148" t="s">
        <v>1478</v>
      </c>
      <c r="M118" s="125" t="s">
        <v>654</v>
      </c>
      <c r="N118" s="149" t="s">
        <v>2103</v>
      </c>
      <c r="O118" s="150" t="s">
        <v>274</v>
      </c>
      <c r="P118" s="125"/>
    </row>
    <row r="119" spans="1:16" ht="13.9">
      <c r="A119" s="143">
        <v>21</v>
      </c>
      <c r="B119" s="125" t="s">
        <v>2141</v>
      </c>
      <c r="C119" s="146" t="s">
        <v>1129</v>
      </c>
      <c r="D119" s="143" t="s">
        <v>2170</v>
      </c>
      <c r="E119" s="153" t="s">
        <v>566</v>
      </c>
      <c r="F119" s="143" t="s">
        <v>2061</v>
      </c>
      <c r="G119" s="125" t="s">
        <v>2060</v>
      </c>
      <c r="H119" s="146" t="s">
        <v>700</v>
      </c>
      <c r="I119" s="125"/>
      <c r="J119" s="125"/>
      <c r="K119" s="147" t="str">
        <f t="shared" si="3"/>
        <v>9098</v>
      </c>
      <c r="L119" s="148" t="s">
        <v>2022</v>
      </c>
      <c r="M119" s="125" t="s">
        <v>664</v>
      </c>
      <c r="N119" s="149" t="s">
        <v>2042</v>
      </c>
      <c r="O119" s="150" t="s">
        <v>386</v>
      </c>
      <c r="P119" s="125"/>
    </row>
    <row r="120" spans="1:16" ht="13.9">
      <c r="A120" s="143">
        <v>21</v>
      </c>
      <c r="B120" s="124" t="s">
        <v>2141</v>
      </c>
      <c r="C120" s="144" t="s">
        <v>1313</v>
      </c>
      <c r="D120" s="145" t="s">
        <v>2170</v>
      </c>
      <c r="E120" s="144" t="s">
        <v>566</v>
      </c>
      <c r="F120" s="145" t="s">
        <v>2061</v>
      </c>
      <c r="G120" s="125" t="s">
        <v>2060</v>
      </c>
      <c r="H120" s="146" t="s">
        <v>700</v>
      </c>
      <c r="I120" s="125"/>
      <c r="J120" s="125"/>
      <c r="K120" s="147" t="str">
        <f t="shared" si="3"/>
        <v>9099</v>
      </c>
      <c r="L120" s="148" t="s">
        <v>2173</v>
      </c>
      <c r="M120" s="149" t="s">
        <v>653</v>
      </c>
      <c r="N120" s="149" t="s">
        <v>2042</v>
      </c>
      <c r="O120" s="150" t="s">
        <v>386</v>
      </c>
      <c r="P120" s="125"/>
    </row>
    <row r="121" spans="1:16" ht="13.9">
      <c r="A121" s="143">
        <v>21</v>
      </c>
      <c r="B121" s="124" t="s">
        <v>2141</v>
      </c>
      <c r="C121" s="144" t="s">
        <v>1318</v>
      </c>
      <c r="D121" s="145" t="s">
        <v>2170</v>
      </c>
      <c r="E121" s="144" t="s">
        <v>566</v>
      </c>
      <c r="F121" s="145" t="s">
        <v>2061</v>
      </c>
      <c r="G121" s="125" t="s">
        <v>2060</v>
      </c>
      <c r="H121" s="146" t="s">
        <v>700</v>
      </c>
      <c r="I121" s="125"/>
      <c r="J121" s="125"/>
      <c r="K121" s="147" t="str">
        <f t="shared" si="3"/>
        <v>9199</v>
      </c>
      <c r="L121" s="148" t="s">
        <v>2023</v>
      </c>
      <c r="M121" s="149" t="s">
        <v>428</v>
      </c>
      <c r="N121" s="149" t="s">
        <v>2042</v>
      </c>
      <c r="O121" s="150" t="s">
        <v>386</v>
      </c>
      <c r="P121" s="125"/>
    </row>
    <row r="122" spans="1:16" ht="13.9">
      <c r="A122" s="143">
        <v>21</v>
      </c>
      <c r="B122" s="124" t="s">
        <v>2141</v>
      </c>
      <c r="C122" s="144" t="s">
        <v>1363</v>
      </c>
      <c r="D122" s="145" t="s">
        <v>2170</v>
      </c>
      <c r="E122" s="144" t="s">
        <v>566</v>
      </c>
      <c r="F122" s="145" t="s">
        <v>2061</v>
      </c>
      <c r="G122" s="125" t="s">
        <v>2060</v>
      </c>
      <c r="H122" s="146" t="s">
        <v>700</v>
      </c>
      <c r="I122" s="125"/>
      <c r="J122" s="125"/>
      <c r="K122" s="147" t="e">
        <f t="shared" si="3"/>
        <v>#N/A</v>
      </c>
      <c r="L122" s="148" t="s">
        <v>2174</v>
      </c>
      <c r="M122" s="149" t="s">
        <v>2175</v>
      </c>
      <c r="N122" s="149" t="s">
        <v>2042</v>
      </c>
      <c r="O122" s="150" t="s">
        <v>386</v>
      </c>
      <c r="P122" s="125"/>
    </row>
    <row r="123" spans="1:16" ht="13.9">
      <c r="A123" s="143">
        <v>21</v>
      </c>
      <c r="B123" s="124" t="s">
        <v>2141</v>
      </c>
      <c r="C123" s="144" t="s">
        <v>1368</v>
      </c>
      <c r="D123" s="145" t="s">
        <v>2170</v>
      </c>
      <c r="E123" s="144" t="s">
        <v>566</v>
      </c>
      <c r="F123" s="145" t="s">
        <v>2061</v>
      </c>
      <c r="G123" s="125" t="s">
        <v>2060</v>
      </c>
      <c r="H123" s="146" t="s">
        <v>700</v>
      </c>
      <c r="I123" s="125"/>
      <c r="J123" s="125"/>
      <c r="K123" s="125"/>
      <c r="P123" s="125"/>
    </row>
    <row r="124" spans="1:16" ht="13.9">
      <c r="A124" s="143">
        <v>21</v>
      </c>
      <c r="B124" s="124" t="s">
        <v>2141</v>
      </c>
      <c r="C124" s="144" t="s">
        <v>1372</v>
      </c>
      <c r="D124" s="145" t="s">
        <v>2170</v>
      </c>
      <c r="E124" s="144" t="s">
        <v>566</v>
      </c>
      <c r="F124" s="145" t="s">
        <v>2061</v>
      </c>
      <c r="G124" s="125" t="s">
        <v>2060</v>
      </c>
      <c r="H124" s="146" t="s">
        <v>700</v>
      </c>
      <c r="I124" s="125"/>
      <c r="J124" s="125"/>
      <c r="K124" s="125"/>
      <c r="P124" s="125"/>
    </row>
    <row r="125" spans="1:16" ht="13.9">
      <c r="A125" s="143">
        <v>21</v>
      </c>
      <c r="B125" s="124" t="s">
        <v>2141</v>
      </c>
      <c r="C125" s="144" t="s">
        <v>1395</v>
      </c>
      <c r="D125" s="145" t="s">
        <v>2170</v>
      </c>
      <c r="E125" s="144" t="s">
        <v>566</v>
      </c>
      <c r="F125" s="145" t="s">
        <v>2061</v>
      </c>
      <c r="G125" s="125" t="s">
        <v>2060</v>
      </c>
      <c r="H125" s="146" t="s">
        <v>700</v>
      </c>
      <c r="I125" s="125"/>
      <c r="J125" s="125"/>
      <c r="K125" s="125"/>
      <c r="P125" s="125"/>
    </row>
    <row r="126" spans="1:16" ht="13.9">
      <c r="A126" s="143">
        <v>21</v>
      </c>
      <c r="B126" s="124" t="s">
        <v>2141</v>
      </c>
      <c r="C126" s="144" t="s">
        <v>1482</v>
      </c>
      <c r="D126" s="145" t="s">
        <v>2170</v>
      </c>
      <c r="E126" s="144" t="s">
        <v>566</v>
      </c>
      <c r="F126" s="145" t="s">
        <v>2061</v>
      </c>
      <c r="G126" s="125" t="s">
        <v>2060</v>
      </c>
      <c r="H126" s="146" t="s">
        <v>700</v>
      </c>
      <c r="I126" s="125"/>
      <c r="J126" s="125"/>
      <c r="K126" s="125"/>
      <c r="P126" s="125"/>
    </row>
    <row r="127" spans="1:16" ht="13.9">
      <c r="A127" s="143">
        <v>21</v>
      </c>
      <c r="B127" s="124" t="s">
        <v>2141</v>
      </c>
      <c r="C127" s="144" t="s">
        <v>1556</v>
      </c>
      <c r="D127" s="145" t="s">
        <v>2170</v>
      </c>
      <c r="E127" s="144" t="s">
        <v>566</v>
      </c>
      <c r="F127" s="145" t="s">
        <v>2061</v>
      </c>
      <c r="G127" s="125" t="s">
        <v>2060</v>
      </c>
      <c r="H127" s="146" t="s">
        <v>700</v>
      </c>
      <c r="I127" s="125"/>
      <c r="J127" s="125"/>
      <c r="K127" s="125"/>
      <c r="P127" s="125"/>
    </row>
    <row r="128" spans="1:16" ht="13.9">
      <c r="A128" s="143">
        <v>21</v>
      </c>
      <c r="B128" s="125" t="s">
        <v>2141</v>
      </c>
      <c r="C128" s="146" t="s">
        <v>1176</v>
      </c>
      <c r="D128" s="143" t="s">
        <v>2176</v>
      </c>
      <c r="E128" s="153" t="s">
        <v>651</v>
      </c>
      <c r="F128" s="143" t="s">
        <v>2062</v>
      </c>
      <c r="G128" s="125" t="s">
        <v>2060</v>
      </c>
      <c r="H128" s="146" t="s">
        <v>700</v>
      </c>
      <c r="I128" s="125"/>
      <c r="J128" s="125"/>
      <c r="K128" s="125"/>
      <c r="P128" s="125"/>
    </row>
    <row r="129" spans="1:16" ht="13.9">
      <c r="A129" s="143">
        <v>21</v>
      </c>
      <c r="B129" s="124" t="s">
        <v>2141</v>
      </c>
      <c r="C129" s="144" t="s">
        <v>1463</v>
      </c>
      <c r="D129" s="145" t="s">
        <v>2176</v>
      </c>
      <c r="E129" s="144" t="s">
        <v>651</v>
      </c>
      <c r="F129" s="145" t="s">
        <v>2062</v>
      </c>
      <c r="G129" s="125" t="s">
        <v>2060</v>
      </c>
      <c r="H129" s="146" t="s">
        <v>700</v>
      </c>
      <c r="I129" s="125"/>
      <c r="J129" s="125"/>
      <c r="K129" s="125"/>
      <c r="P129" s="125"/>
    </row>
    <row r="130" spans="1:16" ht="13.9">
      <c r="A130" s="143">
        <v>21</v>
      </c>
      <c r="B130" s="124" t="s">
        <v>2141</v>
      </c>
      <c r="C130" s="144" t="s">
        <v>1469</v>
      </c>
      <c r="D130" s="145" t="s">
        <v>2176</v>
      </c>
      <c r="E130" s="144" t="s">
        <v>651</v>
      </c>
      <c r="F130" s="145" t="s">
        <v>2062</v>
      </c>
      <c r="G130" s="125" t="s">
        <v>2060</v>
      </c>
      <c r="H130" s="146" t="s">
        <v>700</v>
      </c>
      <c r="I130" s="125"/>
      <c r="J130" s="125"/>
      <c r="K130" s="125"/>
      <c r="P130" s="125"/>
    </row>
    <row r="131" spans="1:16" ht="13.9">
      <c r="A131" s="143">
        <v>21</v>
      </c>
      <c r="B131" s="124" t="s">
        <v>2141</v>
      </c>
      <c r="C131" s="144" t="s">
        <v>1472</v>
      </c>
      <c r="D131" s="145" t="s">
        <v>2176</v>
      </c>
      <c r="E131" s="144" t="s">
        <v>651</v>
      </c>
      <c r="F131" s="145" t="s">
        <v>2062</v>
      </c>
      <c r="G131" s="125" t="s">
        <v>2060</v>
      </c>
      <c r="H131" s="146" t="s">
        <v>700</v>
      </c>
      <c r="I131" s="125"/>
      <c r="J131" s="125"/>
      <c r="K131" s="125"/>
      <c r="P131" s="125"/>
    </row>
    <row r="132" spans="1:16" ht="13.9">
      <c r="A132" s="143">
        <v>21</v>
      </c>
      <c r="B132" s="124" t="s">
        <v>2141</v>
      </c>
      <c r="C132" s="144" t="s">
        <v>1506</v>
      </c>
      <c r="D132" s="145" t="s">
        <v>2176</v>
      </c>
      <c r="E132" s="144" t="s">
        <v>651</v>
      </c>
      <c r="F132" s="145" t="s">
        <v>2062</v>
      </c>
      <c r="G132" s="125" t="s">
        <v>2060</v>
      </c>
      <c r="H132" s="146" t="s">
        <v>700</v>
      </c>
      <c r="I132" s="125"/>
      <c r="J132" s="125"/>
      <c r="K132" s="125"/>
      <c r="P132" s="125"/>
    </row>
    <row r="133" spans="1:16" ht="13.9">
      <c r="A133" s="143">
        <v>21</v>
      </c>
      <c r="B133" s="124" t="s">
        <v>2141</v>
      </c>
      <c r="C133" s="144" t="s">
        <v>1535</v>
      </c>
      <c r="D133" s="145" t="s">
        <v>2176</v>
      </c>
      <c r="E133" s="144" t="s">
        <v>651</v>
      </c>
      <c r="F133" s="145" t="s">
        <v>2062</v>
      </c>
      <c r="G133" s="125" t="s">
        <v>2060</v>
      </c>
      <c r="H133" s="146" t="s">
        <v>700</v>
      </c>
      <c r="I133" s="125"/>
      <c r="J133" s="125"/>
      <c r="K133" s="125"/>
      <c r="P133" s="125"/>
    </row>
    <row r="134" spans="1:16" ht="13.9">
      <c r="A134" s="143">
        <v>21</v>
      </c>
      <c r="B134" s="125" t="s">
        <v>2141</v>
      </c>
      <c r="C134" s="146" t="s">
        <v>1159</v>
      </c>
      <c r="D134" s="143" t="s">
        <v>2177</v>
      </c>
      <c r="E134" s="153" t="s">
        <v>640</v>
      </c>
      <c r="F134" s="143" t="s">
        <v>2063</v>
      </c>
      <c r="G134" s="125" t="s">
        <v>2060</v>
      </c>
      <c r="H134" s="146" t="s">
        <v>700</v>
      </c>
      <c r="I134" s="125"/>
      <c r="J134" s="125"/>
      <c r="K134" s="125"/>
      <c r="P134" s="125"/>
    </row>
    <row r="135" spans="1:16" ht="13.9">
      <c r="A135" s="143">
        <v>21</v>
      </c>
      <c r="B135" s="124" t="s">
        <v>2141</v>
      </c>
      <c r="C135" s="144" t="s">
        <v>1391</v>
      </c>
      <c r="D135" s="145" t="s">
        <v>2177</v>
      </c>
      <c r="E135" s="144" t="s">
        <v>640</v>
      </c>
      <c r="F135" s="145" t="s">
        <v>2063</v>
      </c>
      <c r="G135" s="125" t="s">
        <v>2060</v>
      </c>
      <c r="H135" s="146" t="s">
        <v>700</v>
      </c>
      <c r="I135" s="125"/>
      <c r="J135" s="125"/>
      <c r="K135" s="125"/>
      <c r="P135" s="125"/>
    </row>
    <row r="136" spans="1:16" ht="13.9">
      <c r="A136" s="143">
        <v>21</v>
      </c>
      <c r="B136" s="124" t="s">
        <v>2141</v>
      </c>
      <c r="C136" s="144" t="s">
        <v>1449</v>
      </c>
      <c r="D136" s="145" t="s">
        <v>2177</v>
      </c>
      <c r="E136" s="144" t="s">
        <v>640</v>
      </c>
      <c r="F136" s="145" t="s">
        <v>2063</v>
      </c>
      <c r="G136" s="125" t="s">
        <v>2060</v>
      </c>
      <c r="H136" s="146" t="s">
        <v>700</v>
      </c>
      <c r="I136" s="125"/>
      <c r="J136" s="125"/>
      <c r="K136" s="125"/>
      <c r="P136" s="125"/>
    </row>
    <row r="137" spans="1:16" ht="13.9">
      <c r="A137" s="143">
        <v>21</v>
      </c>
      <c r="B137" s="124" t="s">
        <v>2141</v>
      </c>
      <c r="C137" s="144" t="s">
        <v>1452</v>
      </c>
      <c r="D137" s="145" t="s">
        <v>2177</v>
      </c>
      <c r="E137" s="144" t="s">
        <v>640</v>
      </c>
      <c r="F137" s="145" t="s">
        <v>2063</v>
      </c>
      <c r="G137" s="125" t="s">
        <v>2060</v>
      </c>
      <c r="H137" s="146" t="s">
        <v>700</v>
      </c>
      <c r="I137" s="125"/>
      <c r="J137" s="125"/>
      <c r="K137" s="125"/>
      <c r="P137" s="125"/>
    </row>
    <row r="138" spans="1:16" ht="13.9">
      <c r="A138" s="143">
        <v>21</v>
      </c>
      <c r="B138" s="124" t="s">
        <v>2141</v>
      </c>
      <c r="C138" s="144" t="s">
        <v>1559</v>
      </c>
      <c r="D138" s="145" t="s">
        <v>2177</v>
      </c>
      <c r="E138" s="144" t="s">
        <v>640</v>
      </c>
      <c r="F138" s="145" t="s">
        <v>2063</v>
      </c>
      <c r="G138" s="125" t="s">
        <v>2060</v>
      </c>
      <c r="H138" s="146" t="s">
        <v>700</v>
      </c>
      <c r="I138" s="125"/>
      <c r="J138" s="125"/>
      <c r="K138" s="125"/>
      <c r="P138" s="125"/>
    </row>
    <row r="139" spans="1:16" ht="13.9">
      <c r="A139" s="143">
        <v>21</v>
      </c>
      <c r="B139" s="125" t="s">
        <v>2141</v>
      </c>
      <c r="C139" s="146" t="s">
        <v>1106</v>
      </c>
      <c r="D139" s="143" t="s">
        <v>2178</v>
      </c>
      <c r="E139" s="153" t="s">
        <v>479</v>
      </c>
      <c r="F139" s="143" t="s">
        <v>2065</v>
      </c>
      <c r="G139" s="125" t="s">
        <v>2060</v>
      </c>
      <c r="H139" s="146" t="s">
        <v>700</v>
      </c>
      <c r="I139" s="125"/>
      <c r="J139" s="125"/>
      <c r="K139" s="125"/>
      <c r="P139" s="125"/>
    </row>
    <row r="140" spans="1:16" ht="13.9">
      <c r="A140" s="143">
        <v>21</v>
      </c>
      <c r="B140" s="124" t="s">
        <v>2141</v>
      </c>
      <c r="C140" s="144" t="s">
        <v>479</v>
      </c>
      <c r="D140" s="145" t="s">
        <v>2178</v>
      </c>
      <c r="E140" s="144" t="s">
        <v>479</v>
      </c>
      <c r="F140" s="145" t="s">
        <v>2065</v>
      </c>
      <c r="G140" s="125" t="s">
        <v>2060</v>
      </c>
      <c r="H140" s="146" t="s">
        <v>700</v>
      </c>
      <c r="I140" s="125"/>
      <c r="J140" s="125"/>
      <c r="K140" s="125"/>
      <c r="P140" s="125"/>
    </row>
    <row r="141" spans="1:16" ht="13.9">
      <c r="A141" s="143">
        <v>21</v>
      </c>
      <c r="B141" s="124" t="s">
        <v>2141</v>
      </c>
      <c r="C141" s="144" t="s">
        <v>1263</v>
      </c>
      <c r="D141" s="145" t="s">
        <v>2178</v>
      </c>
      <c r="E141" s="144" t="s">
        <v>479</v>
      </c>
      <c r="F141" s="145" t="s">
        <v>2065</v>
      </c>
      <c r="G141" s="125" t="s">
        <v>2060</v>
      </c>
      <c r="H141" s="146" t="s">
        <v>700</v>
      </c>
      <c r="I141" s="125"/>
      <c r="J141" s="125"/>
      <c r="K141" s="125"/>
      <c r="P141" s="125"/>
    </row>
    <row r="142" spans="1:16" ht="13.9">
      <c r="A142" s="143">
        <v>21</v>
      </c>
      <c r="B142" s="124" t="s">
        <v>2141</v>
      </c>
      <c r="C142" s="144" t="s">
        <v>1267</v>
      </c>
      <c r="D142" s="145" t="s">
        <v>2178</v>
      </c>
      <c r="E142" s="144" t="s">
        <v>479</v>
      </c>
      <c r="F142" s="145" t="s">
        <v>2065</v>
      </c>
      <c r="G142" s="125" t="s">
        <v>2060</v>
      </c>
      <c r="H142" s="146" t="s">
        <v>700</v>
      </c>
      <c r="I142" s="125"/>
      <c r="J142" s="125"/>
      <c r="K142" s="125"/>
      <c r="P142" s="125"/>
    </row>
    <row r="143" spans="1:16" ht="13.9">
      <c r="A143" s="143">
        <v>21</v>
      </c>
      <c r="B143" s="124" t="s">
        <v>2141</v>
      </c>
      <c r="C143" s="144" t="s">
        <v>1420</v>
      </c>
      <c r="D143" s="145" t="s">
        <v>2178</v>
      </c>
      <c r="E143" s="144" t="s">
        <v>479</v>
      </c>
      <c r="F143" s="145" t="s">
        <v>2065</v>
      </c>
      <c r="G143" s="125" t="s">
        <v>2060</v>
      </c>
      <c r="H143" s="146" t="s">
        <v>700</v>
      </c>
      <c r="I143" s="125"/>
      <c r="J143" s="125"/>
      <c r="K143" s="125"/>
      <c r="P143" s="125"/>
    </row>
    <row r="144" spans="1:16" ht="13.9">
      <c r="A144" s="143">
        <v>21</v>
      </c>
      <c r="B144" s="124" t="s">
        <v>2141</v>
      </c>
      <c r="C144" s="144" t="s">
        <v>1424</v>
      </c>
      <c r="D144" s="145" t="s">
        <v>2178</v>
      </c>
      <c r="E144" s="144" t="s">
        <v>479</v>
      </c>
      <c r="F144" s="145" t="s">
        <v>2065</v>
      </c>
      <c r="G144" s="125" t="s">
        <v>2060</v>
      </c>
      <c r="H144" s="146" t="s">
        <v>700</v>
      </c>
      <c r="I144" s="125"/>
      <c r="J144" s="125"/>
      <c r="K144" s="125"/>
      <c r="P144" s="125"/>
    </row>
    <row r="145" spans="1:16" ht="13.9">
      <c r="A145" s="143">
        <v>21</v>
      </c>
      <c r="B145" s="124" t="s">
        <v>2141</v>
      </c>
      <c r="C145" s="144" t="s">
        <v>938</v>
      </c>
      <c r="D145" s="145" t="s">
        <v>2179</v>
      </c>
      <c r="E145" s="144" t="s">
        <v>602</v>
      </c>
      <c r="F145" s="145" t="s">
        <v>2068</v>
      </c>
      <c r="G145" s="125" t="s">
        <v>2060</v>
      </c>
      <c r="H145" s="146" t="s">
        <v>700</v>
      </c>
      <c r="I145" s="125"/>
      <c r="J145" s="125"/>
      <c r="K145" s="125"/>
      <c r="P145" s="125"/>
    </row>
    <row r="146" spans="1:16" ht="13.9">
      <c r="A146" s="143">
        <v>21</v>
      </c>
      <c r="B146" s="124" t="s">
        <v>2141</v>
      </c>
      <c r="C146" s="144" t="s">
        <v>945</v>
      </c>
      <c r="D146" s="145" t="s">
        <v>2179</v>
      </c>
      <c r="E146" s="144" t="s">
        <v>602</v>
      </c>
      <c r="F146" s="145" t="s">
        <v>2068</v>
      </c>
      <c r="G146" s="125" t="s">
        <v>2060</v>
      </c>
      <c r="H146" s="146" t="s">
        <v>700</v>
      </c>
      <c r="I146" s="125"/>
      <c r="J146" s="125"/>
      <c r="K146" s="125"/>
      <c r="P146" s="125"/>
    </row>
    <row r="147" spans="1:16" ht="13.9">
      <c r="A147" s="143">
        <v>21</v>
      </c>
      <c r="B147" s="124" t="s">
        <v>2141</v>
      </c>
      <c r="C147" s="144" t="s">
        <v>1024</v>
      </c>
      <c r="D147" s="145" t="s">
        <v>2179</v>
      </c>
      <c r="E147" s="144" t="s">
        <v>602</v>
      </c>
      <c r="F147" s="145" t="s">
        <v>2068</v>
      </c>
      <c r="G147" s="125" t="s">
        <v>2060</v>
      </c>
      <c r="H147" s="146" t="s">
        <v>700</v>
      </c>
      <c r="I147" s="125"/>
      <c r="J147" s="125"/>
      <c r="K147" s="125"/>
      <c r="P147" s="125"/>
    </row>
    <row r="148" spans="1:16" ht="13.9">
      <c r="A148" s="143">
        <v>21</v>
      </c>
      <c r="B148" s="125" t="s">
        <v>2141</v>
      </c>
      <c r="C148" s="146" t="s">
        <v>1068</v>
      </c>
      <c r="D148" s="143" t="s">
        <v>2179</v>
      </c>
      <c r="E148" s="153" t="s">
        <v>602</v>
      </c>
      <c r="F148" s="143" t="s">
        <v>2068</v>
      </c>
      <c r="G148" s="125" t="s">
        <v>2060</v>
      </c>
      <c r="H148" s="146" t="s">
        <v>700</v>
      </c>
      <c r="I148" s="125"/>
      <c r="J148" s="125"/>
      <c r="K148" s="125"/>
      <c r="P148" s="125"/>
    </row>
    <row r="149" spans="1:16" ht="13.9">
      <c r="A149" s="143">
        <v>21</v>
      </c>
      <c r="B149" s="125" t="s">
        <v>2141</v>
      </c>
      <c r="C149" s="146" t="s">
        <v>1197</v>
      </c>
      <c r="D149" s="143" t="s">
        <v>2179</v>
      </c>
      <c r="E149" s="153" t="s">
        <v>602</v>
      </c>
      <c r="F149" s="143" t="s">
        <v>2068</v>
      </c>
      <c r="G149" s="125" t="s">
        <v>2060</v>
      </c>
      <c r="H149" s="146" t="s">
        <v>700</v>
      </c>
      <c r="I149" s="125"/>
      <c r="J149" s="125"/>
      <c r="K149" s="125"/>
      <c r="P149" s="125"/>
    </row>
    <row r="150" spans="1:16" ht="13.9">
      <c r="A150" s="143">
        <v>21</v>
      </c>
      <c r="B150" s="124" t="s">
        <v>2141</v>
      </c>
      <c r="C150" s="144" t="s">
        <v>1322</v>
      </c>
      <c r="D150" s="145" t="s">
        <v>2179</v>
      </c>
      <c r="E150" s="144" t="s">
        <v>602</v>
      </c>
      <c r="F150" s="145" t="s">
        <v>2068</v>
      </c>
      <c r="G150" s="125" t="s">
        <v>2060</v>
      </c>
      <c r="H150" s="146" t="s">
        <v>700</v>
      </c>
      <c r="I150" s="125"/>
      <c r="J150" s="125"/>
      <c r="K150" s="125"/>
      <c r="P150" s="125"/>
    </row>
    <row r="151" spans="1:16" ht="13.9">
      <c r="A151" s="143">
        <v>21</v>
      </c>
      <c r="B151" s="124" t="s">
        <v>2141</v>
      </c>
      <c r="C151" s="144" t="s">
        <v>1343</v>
      </c>
      <c r="D151" s="145" t="s">
        <v>2179</v>
      </c>
      <c r="E151" s="144" t="s">
        <v>602</v>
      </c>
      <c r="F151" s="145" t="s">
        <v>2068</v>
      </c>
      <c r="G151" s="125" t="s">
        <v>2060</v>
      </c>
      <c r="H151" s="146" t="s">
        <v>700</v>
      </c>
      <c r="I151" s="125"/>
      <c r="J151" s="125"/>
      <c r="K151" s="125"/>
      <c r="P151" s="125"/>
    </row>
    <row r="152" spans="1:16" ht="13.9">
      <c r="A152" s="143">
        <v>21</v>
      </c>
      <c r="B152" s="124" t="s">
        <v>2141</v>
      </c>
      <c r="C152" s="144" t="s">
        <v>1428</v>
      </c>
      <c r="D152" s="145" t="s">
        <v>2179</v>
      </c>
      <c r="E152" s="144" t="s">
        <v>602</v>
      </c>
      <c r="F152" s="145" t="s">
        <v>2068</v>
      </c>
      <c r="G152" s="125" t="s">
        <v>2060</v>
      </c>
      <c r="H152" s="146" t="s">
        <v>700</v>
      </c>
      <c r="I152" s="125"/>
      <c r="J152" s="125"/>
      <c r="K152" s="125"/>
      <c r="P152" s="125"/>
    </row>
    <row r="153" spans="1:16" ht="13.9">
      <c r="A153" s="143">
        <v>21</v>
      </c>
      <c r="B153" s="124" t="s">
        <v>2141</v>
      </c>
      <c r="C153" s="144" t="s">
        <v>1432</v>
      </c>
      <c r="D153" s="145" t="s">
        <v>2179</v>
      </c>
      <c r="E153" s="144" t="s">
        <v>602</v>
      </c>
      <c r="F153" s="145" t="s">
        <v>2068</v>
      </c>
      <c r="G153" s="125" t="s">
        <v>2060</v>
      </c>
      <c r="H153" s="146" t="s">
        <v>700</v>
      </c>
      <c r="I153" s="125"/>
      <c r="J153" s="125"/>
      <c r="K153" s="125"/>
      <c r="P153" s="125"/>
    </row>
    <row r="154" spans="1:16" ht="13.9">
      <c r="A154" s="143">
        <v>21</v>
      </c>
      <c r="B154" s="124" t="s">
        <v>2141</v>
      </c>
      <c r="C154" s="144" t="s">
        <v>1538</v>
      </c>
      <c r="D154" s="145" t="s">
        <v>2179</v>
      </c>
      <c r="E154" s="144" t="s">
        <v>602</v>
      </c>
      <c r="F154" s="145" t="s">
        <v>2068</v>
      </c>
      <c r="G154" s="125" t="s">
        <v>2060</v>
      </c>
      <c r="H154" s="146" t="s">
        <v>700</v>
      </c>
      <c r="I154" s="125"/>
      <c r="J154" s="125"/>
      <c r="K154" s="125"/>
      <c r="P154" s="125"/>
    </row>
    <row r="155" spans="1:16" ht="13.9">
      <c r="A155" s="143">
        <v>21</v>
      </c>
      <c r="B155" s="124" t="s">
        <v>2141</v>
      </c>
      <c r="C155" s="144" t="s">
        <v>1553</v>
      </c>
      <c r="D155" s="145" t="s">
        <v>2179</v>
      </c>
      <c r="E155" s="144" t="s">
        <v>602</v>
      </c>
      <c r="F155" s="145" t="s">
        <v>2068</v>
      </c>
      <c r="G155" s="125" t="s">
        <v>2060</v>
      </c>
      <c r="H155" s="146" t="s">
        <v>700</v>
      </c>
      <c r="I155" s="125"/>
      <c r="J155" s="125"/>
      <c r="K155" s="125"/>
      <c r="P155" s="125"/>
    </row>
    <row r="156" spans="1:16" ht="13.9">
      <c r="A156" s="143">
        <v>21</v>
      </c>
      <c r="B156" s="125" t="s">
        <v>2141</v>
      </c>
      <c r="C156" s="146" t="s">
        <v>1099</v>
      </c>
      <c r="D156" s="143" t="s">
        <v>2180</v>
      </c>
      <c r="E156" s="153" t="s">
        <v>452</v>
      </c>
      <c r="F156" s="143" t="s">
        <v>2069</v>
      </c>
      <c r="G156" s="125" t="s">
        <v>2060</v>
      </c>
      <c r="H156" s="146" t="s">
        <v>700</v>
      </c>
      <c r="I156" s="125"/>
      <c r="J156" s="125"/>
      <c r="K156" s="125"/>
      <c r="P156" s="125"/>
    </row>
    <row r="157" spans="1:16" ht="13.9">
      <c r="A157" s="143">
        <v>21</v>
      </c>
      <c r="B157" s="124" t="s">
        <v>2141</v>
      </c>
      <c r="C157" s="144" t="s">
        <v>1247</v>
      </c>
      <c r="D157" s="145" t="s">
        <v>2180</v>
      </c>
      <c r="E157" s="144" t="s">
        <v>452</v>
      </c>
      <c r="F157" s="145" t="s">
        <v>2069</v>
      </c>
      <c r="G157" s="125" t="s">
        <v>2060</v>
      </c>
      <c r="H157" s="146" t="s">
        <v>700</v>
      </c>
      <c r="I157" s="125"/>
      <c r="J157" s="125"/>
      <c r="K157" s="125"/>
      <c r="P157" s="125"/>
    </row>
    <row r="158" spans="1:16" ht="13.9">
      <c r="A158" s="143">
        <v>21</v>
      </c>
      <c r="B158" s="124" t="s">
        <v>2141</v>
      </c>
      <c r="C158" s="144" t="s">
        <v>1252</v>
      </c>
      <c r="D158" s="145" t="s">
        <v>2180</v>
      </c>
      <c r="E158" s="144" t="s">
        <v>452</v>
      </c>
      <c r="F158" s="145" t="s">
        <v>2069</v>
      </c>
      <c r="G158" s="125" t="s">
        <v>2060</v>
      </c>
      <c r="H158" s="146" t="s">
        <v>700</v>
      </c>
      <c r="I158" s="125"/>
      <c r="J158" s="125"/>
      <c r="K158" s="125"/>
      <c r="P158" s="125"/>
    </row>
    <row r="159" spans="1:16" ht="13.9">
      <c r="A159" s="143">
        <v>21</v>
      </c>
      <c r="B159" s="124" t="s">
        <v>2141</v>
      </c>
      <c r="C159" s="144" t="s">
        <v>1399</v>
      </c>
      <c r="D159" s="145" t="s">
        <v>2180</v>
      </c>
      <c r="E159" s="144" t="s">
        <v>452</v>
      </c>
      <c r="F159" s="145" t="s">
        <v>2069</v>
      </c>
      <c r="G159" s="125" t="s">
        <v>2060</v>
      </c>
      <c r="H159" s="146" t="s">
        <v>700</v>
      </c>
      <c r="I159" s="125"/>
      <c r="J159" s="125"/>
      <c r="K159" s="125"/>
      <c r="P159" s="125"/>
    </row>
    <row r="160" spans="1:16" ht="13.9">
      <c r="A160" s="143">
        <v>21</v>
      </c>
      <c r="B160" s="124" t="s">
        <v>2141</v>
      </c>
      <c r="C160" s="144" t="s">
        <v>1466</v>
      </c>
      <c r="D160" s="145" t="s">
        <v>2180</v>
      </c>
      <c r="E160" s="144" t="s">
        <v>452</v>
      </c>
      <c r="F160" s="145" t="s">
        <v>2069</v>
      </c>
      <c r="G160" s="125" t="s">
        <v>2060</v>
      </c>
      <c r="H160" s="146" t="s">
        <v>700</v>
      </c>
      <c r="I160" s="125"/>
      <c r="J160" s="125"/>
      <c r="K160" s="125"/>
      <c r="P160" s="125"/>
    </row>
    <row r="161" spans="1:16" ht="13.9">
      <c r="A161" s="143">
        <v>21</v>
      </c>
      <c r="B161" s="124" t="s">
        <v>2141</v>
      </c>
      <c r="C161" s="144" t="s">
        <v>966</v>
      </c>
      <c r="D161" s="145" t="s">
        <v>2181</v>
      </c>
      <c r="E161" s="144" t="s">
        <v>390</v>
      </c>
      <c r="F161" s="145" t="s">
        <v>2070</v>
      </c>
      <c r="G161" s="125" t="s">
        <v>2060</v>
      </c>
      <c r="H161" s="146" t="s">
        <v>700</v>
      </c>
      <c r="I161" s="125"/>
      <c r="J161" s="125"/>
      <c r="K161" s="125"/>
      <c r="P161" s="125"/>
    </row>
    <row r="162" spans="1:16" ht="13.9">
      <c r="A162" s="143">
        <v>21</v>
      </c>
      <c r="B162" s="124" t="s">
        <v>2141</v>
      </c>
      <c r="C162" s="144" t="s">
        <v>979</v>
      </c>
      <c r="D162" s="145" t="s">
        <v>2181</v>
      </c>
      <c r="E162" s="144" t="s">
        <v>390</v>
      </c>
      <c r="F162" s="145" t="s">
        <v>2070</v>
      </c>
      <c r="G162" s="125" t="s">
        <v>2060</v>
      </c>
      <c r="H162" s="146" t="s">
        <v>700</v>
      </c>
      <c r="I162" s="125"/>
      <c r="J162" s="125"/>
      <c r="K162" s="125"/>
      <c r="P162" s="125"/>
    </row>
    <row r="163" spans="1:16" ht="13.9">
      <c r="A163" s="143">
        <v>21</v>
      </c>
      <c r="B163" s="125" t="s">
        <v>2141</v>
      </c>
      <c r="C163" s="146" t="s">
        <v>1114</v>
      </c>
      <c r="D163" s="143" t="s">
        <v>2181</v>
      </c>
      <c r="E163" s="153" t="s">
        <v>390</v>
      </c>
      <c r="F163" s="143" t="s">
        <v>2070</v>
      </c>
      <c r="G163" s="125" t="s">
        <v>2060</v>
      </c>
      <c r="H163" s="146" t="s">
        <v>700</v>
      </c>
      <c r="I163" s="125"/>
      <c r="J163" s="125"/>
      <c r="K163" s="125"/>
      <c r="P163" s="125"/>
    </row>
    <row r="164" spans="1:16" ht="13.9">
      <c r="A164" s="143">
        <v>21</v>
      </c>
      <c r="B164" s="124" t="s">
        <v>2141</v>
      </c>
      <c r="C164" s="144" t="s">
        <v>1204</v>
      </c>
      <c r="D164" s="145" t="s">
        <v>2181</v>
      </c>
      <c r="E164" s="144" t="s">
        <v>390</v>
      </c>
      <c r="F164" s="145" t="s">
        <v>2070</v>
      </c>
      <c r="G164" s="125" t="s">
        <v>2060</v>
      </c>
      <c r="H164" s="146" t="s">
        <v>700</v>
      </c>
      <c r="I164" s="125"/>
      <c r="J164" s="125"/>
      <c r="K164" s="125"/>
      <c r="P164" s="125"/>
    </row>
    <row r="165" spans="1:16" ht="13.9">
      <c r="A165" s="143">
        <v>21</v>
      </c>
      <c r="B165" s="124" t="s">
        <v>2141</v>
      </c>
      <c r="C165" s="144" t="s">
        <v>1309</v>
      </c>
      <c r="D165" s="145" t="s">
        <v>2181</v>
      </c>
      <c r="E165" s="144" t="s">
        <v>390</v>
      </c>
      <c r="F165" s="145" t="s">
        <v>2070</v>
      </c>
      <c r="G165" s="125" t="s">
        <v>2060</v>
      </c>
      <c r="H165" s="146" t="s">
        <v>700</v>
      </c>
      <c r="I165" s="125"/>
      <c r="J165" s="125"/>
      <c r="K165" s="125"/>
      <c r="P165" s="125"/>
    </row>
    <row r="166" spans="1:16" ht="13.9">
      <c r="A166" s="143">
        <v>21</v>
      </c>
      <c r="B166" s="124" t="s">
        <v>2141</v>
      </c>
      <c r="C166" s="144" t="s">
        <v>1581</v>
      </c>
      <c r="D166" s="145" t="s">
        <v>2181</v>
      </c>
      <c r="E166" s="144" t="s">
        <v>390</v>
      </c>
      <c r="F166" s="145" t="s">
        <v>2070</v>
      </c>
      <c r="G166" s="125" t="s">
        <v>2060</v>
      </c>
      <c r="H166" s="146" t="s">
        <v>700</v>
      </c>
      <c r="I166" s="125"/>
      <c r="J166" s="125"/>
      <c r="K166" s="125"/>
      <c r="P166" s="125"/>
    </row>
    <row r="167" spans="1:16" ht="13.9">
      <c r="A167" s="143">
        <v>21</v>
      </c>
      <c r="B167" s="124" t="s">
        <v>2141</v>
      </c>
      <c r="C167" s="144" t="s">
        <v>986</v>
      </c>
      <c r="D167" s="145" t="s">
        <v>2182</v>
      </c>
      <c r="E167" s="144" t="s">
        <v>525</v>
      </c>
      <c r="F167" s="145" t="s">
        <v>2071</v>
      </c>
      <c r="G167" s="125" t="s">
        <v>2060</v>
      </c>
      <c r="H167" s="146" t="s">
        <v>700</v>
      </c>
      <c r="I167" s="125"/>
      <c r="J167" s="125"/>
      <c r="K167" s="125"/>
      <c r="P167" s="125"/>
    </row>
    <row r="168" spans="1:16" ht="13.9">
      <c r="A168" s="143">
        <v>21</v>
      </c>
      <c r="B168" s="124" t="s">
        <v>2141</v>
      </c>
      <c r="C168" s="144" t="s">
        <v>1291</v>
      </c>
      <c r="D168" s="145" t="s">
        <v>2182</v>
      </c>
      <c r="E168" s="144" t="s">
        <v>525</v>
      </c>
      <c r="F168" s="145" t="s">
        <v>2071</v>
      </c>
      <c r="G168" s="125" t="s">
        <v>2060</v>
      </c>
      <c r="H168" s="146" t="s">
        <v>700</v>
      </c>
      <c r="I168" s="125"/>
      <c r="J168" s="125"/>
      <c r="K168" s="125"/>
      <c r="P168" s="125"/>
    </row>
    <row r="169" spans="1:16" ht="13.9">
      <c r="A169" s="143">
        <v>21</v>
      </c>
      <c r="B169" s="124" t="s">
        <v>2141</v>
      </c>
      <c r="C169" s="144" t="s">
        <v>1300</v>
      </c>
      <c r="D169" s="145" t="s">
        <v>2182</v>
      </c>
      <c r="E169" s="144" t="s">
        <v>525</v>
      </c>
      <c r="F169" s="145" t="s">
        <v>2071</v>
      </c>
      <c r="G169" s="125" t="s">
        <v>2060</v>
      </c>
      <c r="H169" s="146" t="s">
        <v>700</v>
      </c>
      <c r="I169" s="125"/>
      <c r="J169" s="125"/>
      <c r="K169" s="125"/>
      <c r="P169" s="125"/>
    </row>
    <row r="170" spans="1:16" ht="13.9">
      <c r="A170" s="143">
        <v>21</v>
      </c>
      <c r="B170" s="124" t="s">
        <v>2141</v>
      </c>
      <c r="C170" s="144" t="s">
        <v>1355</v>
      </c>
      <c r="D170" s="145" t="s">
        <v>2182</v>
      </c>
      <c r="E170" s="144" t="s">
        <v>525</v>
      </c>
      <c r="F170" s="145" t="s">
        <v>2071</v>
      </c>
      <c r="G170" s="125" t="s">
        <v>2060</v>
      </c>
      <c r="H170" s="146" t="s">
        <v>700</v>
      </c>
      <c r="I170" s="125"/>
      <c r="J170" s="125"/>
      <c r="K170" s="125"/>
      <c r="P170" s="125"/>
    </row>
    <row r="171" spans="1:16" ht="13.9">
      <c r="A171" s="143">
        <v>21</v>
      </c>
      <c r="B171" s="124" t="s">
        <v>2141</v>
      </c>
      <c r="C171" s="144" t="s">
        <v>1359</v>
      </c>
      <c r="D171" s="145" t="s">
        <v>2182</v>
      </c>
      <c r="E171" s="144" t="s">
        <v>525</v>
      </c>
      <c r="F171" s="145" t="s">
        <v>2071</v>
      </c>
      <c r="G171" s="125" t="s">
        <v>2060</v>
      </c>
      <c r="H171" s="146" t="s">
        <v>700</v>
      </c>
      <c r="I171" s="125"/>
      <c r="J171" s="125"/>
      <c r="K171" s="125"/>
      <c r="P171" s="125"/>
    </row>
    <row r="172" spans="1:16" ht="13.9">
      <c r="A172" s="143">
        <v>21</v>
      </c>
      <c r="B172" s="124" t="s">
        <v>2141</v>
      </c>
      <c r="C172" s="144" t="s">
        <v>1547</v>
      </c>
      <c r="D172" s="145" t="s">
        <v>2182</v>
      </c>
      <c r="E172" s="144" t="s">
        <v>525</v>
      </c>
      <c r="F172" s="145" t="s">
        <v>2071</v>
      </c>
      <c r="G172" s="125" t="s">
        <v>2060</v>
      </c>
      <c r="H172" s="146" t="s">
        <v>700</v>
      </c>
      <c r="I172" s="125"/>
      <c r="J172" s="125"/>
      <c r="K172" s="125"/>
      <c r="P172" s="125"/>
    </row>
    <row r="173" spans="1:16" ht="13.9">
      <c r="A173" s="143">
        <v>21</v>
      </c>
      <c r="B173" s="124" t="s">
        <v>2141</v>
      </c>
      <c r="C173" s="144" t="s">
        <v>1550</v>
      </c>
      <c r="D173" s="145" t="s">
        <v>2182</v>
      </c>
      <c r="E173" s="144" t="s">
        <v>525</v>
      </c>
      <c r="F173" s="145" t="s">
        <v>2071</v>
      </c>
      <c r="G173" s="125" t="s">
        <v>2060</v>
      </c>
      <c r="H173" s="146" t="s">
        <v>700</v>
      </c>
      <c r="I173" s="125"/>
      <c r="J173" s="125"/>
      <c r="K173" s="125"/>
      <c r="P173" s="125"/>
    </row>
    <row r="174" spans="1:16" ht="13.9">
      <c r="A174" s="143">
        <v>21</v>
      </c>
      <c r="B174" s="124" t="s">
        <v>2141</v>
      </c>
      <c r="C174" s="144" t="s">
        <v>910</v>
      </c>
      <c r="D174" s="145" t="s">
        <v>2183</v>
      </c>
      <c r="E174" s="144" t="s">
        <v>662</v>
      </c>
      <c r="F174" s="145" t="s">
        <v>2072</v>
      </c>
      <c r="G174" s="125" t="s">
        <v>2060</v>
      </c>
      <c r="H174" s="146" t="s">
        <v>700</v>
      </c>
      <c r="I174" s="125"/>
      <c r="J174" s="125"/>
      <c r="K174" s="125"/>
      <c r="P174" s="125"/>
    </row>
    <row r="175" spans="1:16" ht="13.9">
      <c r="A175" s="143">
        <v>21</v>
      </c>
      <c r="B175" s="125" t="s">
        <v>2141</v>
      </c>
      <c r="C175" s="146" t="s">
        <v>1184</v>
      </c>
      <c r="D175" s="143" t="s">
        <v>2183</v>
      </c>
      <c r="E175" s="153" t="s">
        <v>662</v>
      </c>
      <c r="F175" s="143" t="s">
        <v>2072</v>
      </c>
      <c r="G175" s="125" t="s">
        <v>2060</v>
      </c>
      <c r="H175" s="146" t="s">
        <v>700</v>
      </c>
      <c r="I175" s="125"/>
      <c r="J175" s="125"/>
      <c r="K175" s="125"/>
      <c r="P175" s="125"/>
    </row>
    <row r="176" spans="1:16" ht="13.9">
      <c r="A176" s="143">
        <v>21</v>
      </c>
      <c r="B176" s="125" t="s">
        <v>2141</v>
      </c>
      <c r="C176" s="146" t="s">
        <v>1190</v>
      </c>
      <c r="D176" s="143" t="s">
        <v>2183</v>
      </c>
      <c r="E176" s="153" t="s">
        <v>662</v>
      </c>
      <c r="F176" s="143" t="s">
        <v>2072</v>
      </c>
      <c r="G176" s="125" t="s">
        <v>2060</v>
      </c>
      <c r="H176" s="146" t="s">
        <v>700</v>
      </c>
      <c r="I176" s="125"/>
      <c r="J176" s="125"/>
      <c r="K176" s="125"/>
      <c r="P176" s="125"/>
    </row>
    <row r="177" spans="1:16" ht="13.9">
      <c r="A177" s="143">
        <v>21</v>
      </c>
      <c r="B177" s="124" t="s">
        <v>2141</v>
      </c>
      <c r="C177" s="144" t="s">
        <v>1347</v>
      </c>
      <c r="D177" s="145" t="s">
        <v>2183</v>
      </c>
      <c r="E177" s="144" t="s">
        <v>662</v>
      </c>
      <c r="F177" s="145" t="s">
        <v>2072</v>
      </c>
      <c r="G177" s="125" t="s">
        <v>2060</v>
      </c>
      <c r="H177" s="146" t="s">
        <v>700</v>
      </c>
      <c r="I177" s="125"/>
      <c r="J177" s="125"/>
      <c r="K177" s="125"/>
      <c r="P177" s="125"/>
    </row>
    <row r="178" spans="1:16" ht="13.9">
      <c r="A178" s="143">
        <v>21</v>
      </c>
      <c r="B178" s="124" t="s">
        <v>2141</v>
      </c>
      <c r="C178" s="144" t="s">
        <v>1436</v>
      </c>
      <c r="D178" s="145" t="s">
        <v>2183</v>
      </c>
      <c r="E178" s="144" t="s">
        <v>662</v>
      </c>
      <c r="F178" s="145" t="s">
        <v>2072</v>
      </c>
      <c r="G178" s="125" t="s">
        <v>2060</v>
      </c>
      <c r="H178" s="146" t="s">
        <v>700</v>
      </c>
      <c r="I178" s="125"/>
      <c r="J178" s="125"/>
      <c r="K178" s="125"/>
      <c r="P178" s="125"/>
    </row>
    <row r="179" spans="1:16" ht="13.9">
      <c r="A179" s="143">
        <v>21</v>
      </c>
      <c r="B179" s="124" t="s">
        <v>2141</v>
      </c>
      <c r="C179" s="144" t="s">
        <v>1488</v>
      </c>
      <c r="D179" s="145" t="s">
        <v>2183</v>
      </c>
      <c r="E179" s="144" t="s">
        <v>662</v>
      </c>
      <c r="F179" s="145" t="s">
        <v>2072</v>
      </c>
      <c r="G179" s="125" t="s">
        <v>2060</v>
      </c>
      <c r="H179" s="146" t="s">
        <v>700</v>
      </c>
      <c r="I179" s="125"/>
      <c r="J179" s="125"/>
      <c r="K179" s="125"/>
      <c r="P179" s="125"/>
    </row>
    <row r="180" spans="1:16" ht="13.9">
      <c r="A180" s="143">
        <v>21</v>
      </c>
      <c r="B180" s="124" t="s">
        <v>2141</v>
      </c>
      <c r="C180" s="144" t="s">
        <v>1491</v>
      </c>
      <c r="D180" s="145" t="s">
        <v>2183</v>
      </c>
      <c r="E180" s="144" t="s">
        <v>662</v>
      </c>
      <c r="F180" s="145" t="s">
        <v>2072</v>
      </c>
      <c r="G180" s="125" t="s">
        <v>2060</v>
      </c>
      <c r="H180" s="146" t="s">
        <v>700</v>
      </c>
      <c r="I180" s="125"/>
      <c r="J180" s="125"/>
      <c r="K180" s="125"/>
      <c r="P180" s="125"/>
    </row>
    <row r="181" spans="1:16" ht="13.9">
      <c r="A181" s="143">
        <v>21</v>
      </c>
      <c r="B181" s="124" t="s">
        <v>2141</v>
      </c>
      <c r="C181" s="144" t="s">
        <v>1514</v>
      </c>
      <c r="D181" s="145" t="s">
        <v>2183</v>
      </c>
      <c r="E181" s="144" t="s">
        <v>662</v>
      </c>
      <c r="F181" s="145" t="s">
        <v>2072</v>
      </c>
      <c r="G181" s="125" t="s">
        <v>2060</v>
      </c>
      <c r="H181" s="146" t="s">
        <v>700</v>
      </c>
      <c r="I181" s="125"/>
      <c r="J181" s="125"/>
      <c r="K181" s="125"/>
      <c r="P181" s="125"/>
    </row>
    <row r="182" spans="1:16" ht="13.9">
      <c r="A182" s="143">
        <v>21</v>
      </c>
      <c r="B182" s="124" t="s">
        <v>2141</v>
      </c>
      <c r="C182" s="144" t="s">
        <v>1517</v>
      </c>
      <c r="D182" s="145" t="s">
        <v>2183</v>
      </c>
      <c r="E182" s="144" t="s">
        <v>662</v>
      </c>
      <c r="F182" s="145" t="s">
        <v>2072</v>
      </c>
      <c r="G182" s="125" t="s">
        <v>2060</v>
      </c>
      <c r="H182" s="146" t="s">
        <v>700</v>
      </c>
      <c r="I182" s="125"/>
      <c r="J182" s="125"/>
      <c r="K182" s="125"/>
      <c r="P182" s="125"/>
    </row>
    <row r="183" spans="1:16" ht="13.9">
      <c r="A183" s="143">
        <v>21</v>
      </c>
      <c r="B183" s="124" t="s">
        <v>2141</v>
      </c>
      <c r="C183" s="144" t="s">
        <v>1523</v>
      </c>
      <c r="D183" s="145" t="s">
        <v>2183</v>
      </c>
      <c r="E183" s="144" t="s">
        <v>662</v>
      </c>
      <c r="F183" s="145" t="s">
        <v>2072</v>
      </c>
      <c r="G183" s="125" t="s">
        <v>2060</v>
      </c>
      <c r="H183" s="146" t="s">
        <v>700</v>
      </c>
      <c r="I183" s="125"/>
      <c r="J183" s="125"/>
      <c r="K183" s="125"/>
      <c r="P183" s="125"/>
    </row>
    <row r="184" spans="1:16" ht="13.9">
      <c r="A184" s="143">
        <v>21</v>
      </c>
      <c r="B184" s="124" t="s">
        <v>2141</v>
      </c>
      <c r="C184" s="144" t="s">
        <v>1526</v>
      </c>
      <c r="D184" s="145" t="s">
        <v>2183</v>
      </c>
      <c r="E184" s="144" t="s">
        <v>662</v>
      </c>
      <c r="F184" s="145" t="s">
        <v>2072</v>
      </c>
      <c r="G184" s="125" t="s">
        <v>2060</v>
      </c>
      <c r="H184" s="146" t="s">
        <v>700</v>
      </c>
      <c r="I184" s="125"/>
      <c r="J184" s="125"/>
      <c r="K184" s="125"/>
      <c r="P184" s="125"/>
    </row>
    <row r="185" spans="1:16" ht="13.9">
      <c r="A185" s="143">
        <v>21</v>
      </c>
      <c r="B185" s="124" t="s">
        <v>2141</v>
      </c>
      <c r="C185" s="144" t="s">
        <v>883</v>
      </c>
      <c r="D185" s="145" t="s">
        <v>2184</v>
      </c>
      <c r="E185" s="144" t="s">
        <v>420</v>
      </c>
      <c r="F185" s="145" t="s">
        <v>2073</v>
      </c>
      <c r="G185" s="125" t="s">
        <v>2056</v>
      </c>
      <c r="H185" s="146" t="s">
        <v>700</v>
      </c>
      <c r="I185" s="125"/>
      <c r="J185" s="125"/>
      <c r="K185" s="125"/>
      <c r="P185" s="125"/>
    </row>
    <row r="186" spans="1:16" ht="13.9">
      <c r="A186" s="143">
        <v>21</v>
      </c>
      <c r="B186" s="124" t="s">
        <v>2141</v>
      </c>
      <c r="C186" s="144" t="s">
        <v>885</v>
      </c>
      <c r="D186" s="145" t="s">
        <v>2184</v>
      </c>
      <c r="E186" s="144" t="s">
        <v>420</v>
      </c>
      <c r="F186" s="145" t="s">
        <v>2073</v>
      </c>
      <c r="G186" s="125" t="s">
        <v>2056</v>
      </c>
      <c r="H186" s="146" t="s">
        <v>700</v>
      </c>
      <c r="I186" s="125"/>
      <c r="J186" s="125"/>
      <c r="K186" s="125"/>
      <c r="P186" s="125"/>
    </row>
    <row r="187" spans="1:16" ht="13.9">
      <c r="A187" s="143">
        <v>21</v>
      </c>
      <c r="B187" s="124" t="s">
        <v>2141</v>
      </c>
      <c r="C187" s="144" t="s">
        <v>1001</v>
      </c>
      <c r="D187" s="145" t="s">
        <v>2184</v>
      </c>
      <c r="E187" s="144" t="s">
        <v>420</v>
      </c>
      <c r="F187" s="145" t="s">
        <v>2073</v>
      </c>
      <c r="G187" s="125" t="s">
        <v>2056</v>
      </c>
      <c r="H187" s="146" t="s">
        <v>700</v>
      </c>
      <c r="I187" s="125"/>
      <c r="J187" s="125"/>
      <c r="K187" s="125"/>
      <c r="P187" s="125"/>
    </row>
    <row r="188" spans="1:16" ht="13.9">
      <c r="A188" s="143">
        <v>21</v>
      </c>
      <c r="B188" s="124" t="s">
        <v>2141</v>
      </c>
      <c r="C188" s="144" t="s">
        <v>1008</v>
      </c>
      <c r="D188" s="145" t="s">
        <v>2184</v>
      </c>
      <c r="E188" s="144" t="s">
        <v>420</v>
      </c>
      <c r="F188" s="145" t="s">
        <v>2073</v>
      </c>
      <c r="G188" s="125" t="s">
        <v>2056</v>
      </c>
      <c r="H188" s="146" t="s">
        <v>700</v>
      </c>
      <c r="I188" s="125"/>
      <c r="J188" s="125"/>
      <c r="K188" s="125"/>
      <c r="P188" s="125"/>
    </row>
    <row r="189" spans="1:16" ht="13.9">
      <c r="A189" s="143">
        <v>21</v>
      </c>
      <c r="B189" s="124" t="s">
        <v>2141</v>
      </c>
      <c r="C189" s="144" t="s">
        <v>1016</v>
      </c>
      <c r="D189" s="145" t="s">
        <v>2184</v>
      </c>
      <c r="E189" s="144" t="s">
        <v>420</v>
      </c>
      <c r="F189" s="145" t="s">
        <v>2073</v>
      </c>
      <c r="G189" s="125" t="s">
        <v>2056</v>
      </c>
      <c r="H189" s="146" t="s">
        <v>700</v>
      </c>
      <c r="I189" s="125"/>
      <c r="J189" s="125"/>
      <c r="K189" s="125"/>
      <c r="P189" s="125"/>
    </row>
    <row r="190" spans="1:16" ht="13.9">
      <c r="A190" s="143">
        <v>21</v>
      </c>
      <c r="B190" s="124" t="s">
        <v>2141</v>
      </c>
      <c r="C190" s="144" t="s">
        <v>1052</v>
      </c>
      <c r="D190" s="145" t="s">
        <v>2184</v>
      </c>
      <c r="E190" s="144" t="s">
        <v>420</v>
      </c>
      <c r="F190" s="145" t="s">
        <v>2073</v>
      </c>
      <c r="G190" s="125" t="s">
        <v>2056</v>
      </c>
      <c r="H190" s="146" t="s">
        <v>700</v>
      </c>
      <c r="I190" s="125"/>
      <c r="J190" s="125"/>
      <c r="K190" s="125"/>
      <c r="P190" s="125"/>
    </row>
    <row r="191" spans="1:16" ht="13.9">
      <c r="A191" s="143">
        <v>21</v>
      </c>
      <c r="B191" s="124" t="s">
        <v>2141</v>
      </c>
      <c r="C191" s="144" t="s">
        <v>1059</v>
      </c>
      <c r="D191" s="145" t="s">
        <v>2184</v>
      </c>
      <c r="E191" s="144" t="s">
        <v>420</v>
      </c>
      <c r="F191" s="145" t="s">
        <v>2073</v>
      </c>
      <c r="G191" s="125" t="s">
        <v>2056</v>
      </c>
      <c r="H191" s="146" t="s">
        <v>700</v>
      </c>
      <c r="I191" s="125"/>
      <c r="J191" s="125"/>
      <c r="K191" s="125"/>
      <c r="P191" s="125"/>
    </row>
    <row r="192" spans="1:16" ht="13.9">
      <c r="A192" s="143">
        <v>21</v>
      </c>
      <c r="B192" s="125" t="s">
        <v>2141</v>
      </c>
      <c r="C192" s="146" t="s">
        <v>1083</v>
      </c>
      <c r="D192" s="143" t="s">
        <v>2184</v>
      </c>
      <c r="E192" s="153" t="s">
        <v>420</v>
      </c>
      <c r="F192" s="143" t="s">
        <v>2073</v>
      </c>
      <c r="G192" s="125" t="s">
        <v>2056</v>
      </c>
      <c r="H192" s="146" t="s">
        <v>700</v>
      </c>
      <c r="I192" s="125"/>
      <c r="J192" s="125"/>
      <c r="K192" s="125"/>
      <c r="P192" s="125"/>
    </row>
    <row r="193" spans="1:16" ht="13.9">
      <c r="A193" s="143">
        <v>21</v>
      </c>
      <c r="B193" s="125" t="s">
        <v>2141</v>
      </c>
      <c r="C193" s="146" t="s">
        <v>1144</v>
      </c>
      <c r="D193" s="143" t="s">
        <v>2184</v>
      </c>
      <c r="E193" s="153" t="s">
        <v>420</v>
      </c>
      <c r="F193" s="143" t="s">
        <v>2073</v>
      </c>
      <c r="G193" s="125" t="s">
        <v>2056</v>
      </c>
      <c r="H193" s="146" t="s">
        <v>700</v>
      </c>
      <c r="I193" s="125"/>
      <c r="J193" s="125"/>
      <c r="K193" s="125"/>
      <c r="P193" s="125"/>
    </row>
    <row r="194" spans="1:16" ht="13.9">
      <c r="A194" s="143">
        <v>21</v>
      </c>
      <c r="B194" s="125" t="s">
        <v>2141</v>
      </c>
      <c r="C194" s="146" t="s">
        <v>1168</v>
      </c>
      <c r="D194" s="143" t="s">
        <v>2184</v>
      </c>
      <c r="E194" s="153" t="s">
        <v>420</v>
      </c>
      <c r="F194" s="143" t="s">
        <v>2073</v>
      </c>
      <c r="G194" s="125" t="s">
        <v>2056</v>
      </c>
      <c r="H194" s="146" t="s">
        <v>700</v>
      </c>
      <c r="I194" s="125"/>
      <c r="J194" s="125"/>
      <c r="K194" s="125"/>
      <c r="P194" s="125"/>
    </row>
    <row r="195" spans="1:16" ht="13.9">
      <c r="A195" s="143">
        <v>21</v>
      </c>
      <c r="B195" s="124" t="s">
        <v>2141</v>
      </c>
      <c r="C195" s="144" t="s">
        <v>1239</v>
      </c>
      <c r="D195" s="145" t="s">
        <v>2184</v>
      </c>
      <c r="E195" s="144" t="s">
        <v>420</v>
      </c>
      <c r="F195" s="145" t="s">
        <v>2073</v>
      </c>
      <c r="G195" s="125" t="s">
        <v>2056</v>
      </c>
      <c r="H195" s="146" t="s">
        <v>700</v>
      </c>
      <c r="I195" s="125"/>
      <c r="J195" s="125"/>
      <c r="K195" s="125"/>
      <c r="P195" s="125"/>
    </row>
    <row r="196" spans="1:16" ht="13.9">
      <c r="A196" s="143">
        <v>21</v>
      </c>
      <c r="B196" s="124" t="s">
        <v>2141</v>
      </c>
      <c r="C196" s="144" t="s">
        <v>1243</v>
      </c>
      <c r="D196" s="145" t="s">
        <v>2184</v>
      </c>
      <c r="E196" s="144" t="s">
        <v>420</v>
      </c>
      <c r="F196" s="145" t="s">
        <v>2073</v>
      </c>
      <c r="G196" s="125" t="s">
        <v>2056</v>
      </c>
      <c r="H196" s="146" t="s">
        <v>700</v>
      </c>
      <c r="I196" s="125"/>
      <c r="J196" s="125"/>
      <c r="K196" s="125"/>
      <c r="P196" s="125"/>
    </row>
    <row r="197" spans="1:16" ht="13.9">
      <c r="A197" s="143">
        <v>21</v>
      </c>
      <c r="B197" s="124" t="s">
        <v>2141</v>
      </c>
      <c r="C197" s="144" t="s">
        <v>1304</v>
      </c>
      <c r="D197" s="145" t="s">
        <v>2184</v>
      </c>
      <c r="E197" s="144" t="s">
        <v>420</v>
      </c>
      <c r="F197" s="145" t="s">
        <v>2073</v>
      </c>
      <c r="G197" s="125" t="s">
        <v>2056</v>
      </c>
      <c r="H197" s="146" t="s">
        <v>700</v>
      </c>
      <c r="I197" s="125"/>
      <c r="J197" s="125"/>
      <c r="K197" s="125"/>
      <c r="P197" s="125"/>
    </row>
    <row r="198" spans="1:16" ht="13.9">
      <c r="A198" s="143">
        <v>21</v>
      </c>
      <c r="B198" s="124" t="s">
        <v>2141</v>
      </c>
      <c r="C198" s="144" t="s">
        <v>1439</v>
      </c>
      <c r="D198" s="145" t="s">
        <v>2184</v>
      </c>
      <c r="E198" s="144" t="s">
        <v>420</v>
      </c>
      <c r="F198" s="145" t="s">
        <v>2073</v>
      </c>
      <c r="G198" s="125" t="s">
        <v>2056</v>
      </c>
      <c r="H198" s="146" t="s">
        <v>700</v>
      </c>
      <c r="I198" s="125"/>
      <c r="J198" s="125"/>
      <c r="K198" s="125"/>
      <c r="P198" s="125"/>
    </row>
    <row r="199" spans="1:16" ht="13.9">
      <c r="A199" s="143">
        <v>21</v>
      </c>
      <c r="B199" s="124" t="s">
        <v>2141</v>
      </c>
      <c r="C199" s="144" t="s">
        <v>1456</v>
      </c>
      <c r="D199" s="145" t="s">
        <v>2184</v>
      </c>
      <c r="E199" s="144" t="s">
        <v>420</v>
      </c>
      <c r="F199" s="145" t="s">
        <v>2073</v>
      </c>
      <c r="G199" s="125" t="s">
        <v>2056</v>
      </c>
      <c r="H199" s="146" t="s">
        <v>700</v>
      </c>
      <c r="I199" s="125"/>
      <c r="J199" s="125"/>
      <c r="K199" s="125"/>
      <c r="P199" s="125"/>
    </row>
    <row r="200" spans="1:16" ht="13.9">
      <c r="A200" s="143">
        <v>21</v>
      </c>
      <c r="B200" s="124" t="s">
        <v>2141</v>
      </c>
      <c r="C200" s="144" t="s">
        <v>1460</v>
      </c>
      <c r="D200" s="145" t="s">
        <v>2184</v>
      </c>
      <c r="E200" s="144" t="s">
        <v>420</v>
      </c>
      <c r="F200" s="145" t="s">
        <v>2073</v>
      </c>
      <c r="G200" s="125" t="s">
        <v>2056</v>
      </c>
      <c r="H200" s="146" t="s">
        <v>700</v>
      </c>
      <c r="I200" s="125"/>
      <c r="J200" s="125"/>
      <c r="K200" s="125"/>
      <c r="P200" s="125"/>
    </row>
    <row r="201" spans="1:16" ht="13.9">
      <c r="A201" s="143">
        <v>21</v>
      </c>
      <c r="B201" s="124" t="s">
        <v>2141</v>
      </c>
      <c r="C201" s="144" t="s">
        <v>1479</v>
      </c>
      <c r="D201" s="145" t="s">
        <v>2184</v>
      </c>
      <c r="E201" s="144" t="s">
        <v>420</v>
      </c>
      <c r="F201" s="145" t="s">
        <v>2073</v>
      </c>
      <c r="G201" s="125" t="s">
        <v>2056</v>
      </c>
      <c r="H201" s="146" t="s">
        <v>700</v>
      </c>
      <c r="I201" s="125"/>
      <c r="J201" s="125"/>
      <c r="K201" s="125"/>
      <c r="P201" s="125"/>
    </row>
    <row r="202" spans="1:16" ht="13.9">
      <c r="A202" s="143">
        <v>21</v>
      </c>
      <c r="B202" s="124" t="s">
        <v>2141</v>
      </c>
      <c r="C202" s="144" t="s">
        <v>1520</v>
      </c>
      <c r="D202" s="145" t="s">
        <v>2184</v>
      </c>
      <c r="E202" s="144" t="s">
        <v>420</v>
      </c>
      <c r="F202" s="145" t="s">
        <v>2073</v>
      </c>
      <c r="G202" s="125" t="s">
        <v>2056</v>
      </c>
      <c r="H202" s="146" t="s">
        <v>700</v>
      </c>
      <c r="I202" s="125"/>
      <c r="J202" s="125"/>
      <c r="K202" s="125"/>
      <c r="P202" s="125"/>
    </row>
    <row r="203" spans="1:16" ht="13.9">
      <c r="A203" s="143">
        <v>21</v>
      </c>
      <c r="B203" s="124" t="s">
        <v>2141</v>
      </c>
      <c r="C203" s="144" t="s">
        <v>1529</v>
      </c>
      <c r="D203" s="145" t="s">
        <v>2184</v>
      </c>
      <c r="E203" s="144" t="s">
        <v>420</v>
      </c>
      <c r="F203" s="145" t="s">
        <v>2073</v>
      </c>
      <c r="G203" s="125" t="s">
        <v>2056</v>
      </c>
      <c r="H203" s="146" t="s">
        <v>700</v>
      </c>
      <c r="I203" s="125"/>
      <c r="J203" s="125"/>
      <c r="K203" s="125"/>
      <c r="P203" s="125"/>
    </row>
    <row r="204" spans="1:16" ht="13.9">
      <c r="A204" s="143">
        <v>21</v>
      </c>
      <c r="B204" s="124" t="s">
        <v>2141</v>
      </c>
      <c r="C204" s="144" t="s">
        <v>1236</v>
      </c>
      <c r="D204" s="145" t="s">
        <v>2185</v>
      </c>
      <c r="E204" s="144" t="s">
        <v>682</v>
      </c>
      <c r="F204" s="145" t="s">
        <v>2074</v>
      </c>
      <c r="G204" s="125" t="s">
        <v>2056</v>
      </c>
      <c r="H204" s="146" t="s">
        <v>700</v>
      </c>
      <c r="I204" s="125"/>
      <c r="J204" s="125"/>
      <c r="K204" s="125"/>
      <c r="P204" s="125"/>
    </row>
    <row r="205" spans="1:16" ht="13.9">
      <c r="A205" s="143">
        <v>21</v>
      </c>
      <c r="B205" s="124" t="s">
        <v>2141</v>
      </c>
      <c r="C205" s="144" t="s">
        <v>1562</v>
      </c>
      <c r="D205" s="145" t="s">
        <v>2185</v>
      </c>
      <c r="E205" s="144" t="s">
        <v>682</v>
      </c>
      <c r="F205" s="145" t="s">
        <v>2074</v>
      </c>
      <c r="G205" s="125" t="s">
        <v>2056</v>
      </c>
      <c r="H205" s="146" t="s">
        <v>700</v>
      </c>
      <c r="I205" s="125"/>
      <c r="J205" s="125"/>
      <c r="K205" s="125"/>
      <c r="P205" s="125"/>
    </row>
    <row r="206" spans="1:16" ht="13.9">
      <c r="A206" s="143">
        <v>21</v>
      </c>
      <c r="B206" s="124" t="s">
        <v>2141</v>
      </c>
      <c r="C206" s="144" t="s">
        <v>1571</v>
      </c>
      <c r="D206" s="145" t="s">
        <v>2185</v>
      </c>
      <c r="E206" s="144" t="s">
        <v>682</v>
      </c>
      <c r="F206" s="145" t="s">
        <v>2074</v>
      </c>
      <c r="G206" s="125" t="s">
        <v>2056</v>
      </c>
      <c r="H206" s="146" t="s">
        <v>700</v>
      </c>
      <c r="I206" s="125"/>
      <c r="J206" s="125"/>
      <c r="K206" s="125"/>
      <c r="P206" s="125"/>
    </row>
    <row r="207" spans="1:16" ht="13.9">
      <c r="A207" s="143">
        <v>21</v>
      </c>
      <c r="B207" s="124" t="s">
        <v>2141</v>
      </c>
      <c r="C207" s="144" t="s">
        <v>1326</v>
      </c>
      <c r="D207" s="145" t="s">
        <v>2186</v>
      </c>
      <c r="E207" s="144" t="s">
        <v>548</v>
      </c>
      <c r="F207" s="145" t="s">
        <v>2075</v>
      </c>
      <c r="G207" s="125" t="s">
        <v>2060</v>
      </c>
      <c r="H207" s="146" t="s">
        <v>700</v>
      </c>
      <c r="I207" s="125"/>
      <c r="J207" s="125"/>
      <c r="K207" s="125"/>
      <c r="P207" s="125"/>
    </row>
    <row r="208" spans="1:16" ht="13.9">
      <c r="A208" s="143">
        <v>21</v>
      </c>
      <c r="B208" s="124" t="s">
        <v>2141</v>
      </c>
      <c r="C208" s="144" t="s">
        <v>1330</v>
      </c>
      <c r="D208" s="145" t="s">
        <v>2186</v>
      </c>
      <c r="E208" s="144" t="s">
        <v>548</v>
      </c>
      <c r="F208" s="145" t="s">
        <v>2075</v>
      </c>
      <c r="G208" s="125" t="s">
        <v>2060</v>
      </c>
      <c r="H208" s="146" t="s">
        <v>700</v>
      </c>
      <c r="I208" s="125"/>
      <c r="J208" s="125"/>
      <c r="K208" s="125"/>
      <c r="P208" s="125"/>
    </row>
    <row r="209" spans="1:16" ht="13.9">
      <c r="A209" s="143">
        <v>21</v>
      </c>
      <c r="B209" s="124" t="s">
        <v>2141</v>
      </c>
      <c r="C209" s="144" t="s">
        <v>1335</v>
      </c>
      <c r="D209" s="145" t="s">
        <v>2186</v>
      </c>
      <c r="E209" s="144" t="s">
        <v>548</v>
      </c>
      <c r="F209" s="145" t="s">
        <v>2075</v>
      </c>
      <c r="G209" s="125" t="s">
        <v>2060</v>
      </c>
      <c r="H209" s="146" t="s">
        <v>700</v>
      </c>
      <c r="I209" s="125"/>
      <c r="J209" s="125"/>
      <c r="K209" s="125"/>
      <c r="P209" s="125"/>
    </row>
    <row r="210" spans="1:16" ht="13.9">
      <c r="A210" s="143">
        <v>21</v>
      </c>
      <c r="B210" s="124" t="s">
        <v>2141</v>
      </c>
      <c r="C210" s="144" t="s">
        <v>1574</v>
      </c>
      <c r="D210" s="145" t="s">
        <v>2186</v>
      </c>
      <c r="E210" s="144" t="s">
        <v>548</v>
      </c>
      <c r="F210" s="145" t="s">
        <v>2075</v>
      </c>
      <c r="G210" s="125" t="s">
        <v>2060</v>
      </c>
      <c r="H210" s="146" t="s">
        <v>700</v>
      </c>
      <c r="I210" s="125"/>
      <c r="J210" s="125"/>
      <c r="K210" s="125"/>
      <c r="P210" s="125"/>
    </row>
    <row r="211" spans="1:16" ht="13.9">
      <c r="A211" s="143">
        <v>21</v>
      </c>
      <c r="B211" s="124" t="s">
        <v>2141</v>
      </c>
      <c r="C211" s="144" t="s">
        <v>1578</v>
      </c>
      <c r="D211" s="145" t="s">
        <v>2186</v>
      </c>
      <c r="E211" s="144" t="s">
        <v>548</v>
      </c>
      <c r="F211" s="145" t="s">
        <v>2075</v>
      </c>
      <c r="G211" s="125" t="s">
        <v>2060</v>
      </c>
      <c r="H211" s="146" t="s">
        <v>700</v>
      </c>
      <c r="I211" s="125"/>
      <c r="J211" s="125"/>
      <c r="K211" s="125"/>
      <c r="P211" s="125"/>
    </row>
    <row r="212" spans="1:16" ht="13.9">
      <c r="A212" s="143">
        <v>21</v>
      </c>
      <c r="B212" s="124" t="s">
        <v>2141</v>
      </c>
      <c r="C212" s="144" t="s">
        <v>918</v>
      </c>
      <c r="D212" s="145" t="s">
        <v>2187</v>
      </c>
      <c r="E212" s="144" t="s">
        <v>502</v>
      </c>
      <c r="F212" s="145" t="s">
        <v>2076</v>
      </c>
      <c r="G212" s="125" t="s">
        <v>2056</v>
      </c>
      <c r="H212" s="146" t="s">
        <v>700</v>
      </c>
      <c r="I212" s="125"/>
      <c r="J212" s="125"/>
      <c r="K212" s="125"/>
      <c r="P212" s="125"/>
    </row>
    <row r="213" spans="1:16" ht="13.9">
      <c r="A213" s="143">
        <v>21</v>
      </c>
      <c r="B213" s="124" t="s">
        <v>2141</v>
      </c>
      <c r="C213" s="144" t="s">
        <v>1045</v>
      </c>
      <c r="D213" s="145" t="s">
        <v>2187</v>
      </c>
      <c r="E213" s="144" t="s">
        <v>502</v>
      </c>
      <c r="F213" s="145" t="s">
        <v>2076</v>
      </c>
      <c r="G213" s="125" t="s">
        <v>2056</v>
      </c>
      <c r="H213" s="146" t="s">
        <v>700</v>
      </c>
      <c r="I213" s="125"/>
      <c r="J213" s="125"/>
      <c r="K213" s="125"/>
      <c r="P213" s="125"/>
    </row>
    <row r="214" spans="1:16" ht="13.9">
      <c r="A214" s="143">
        <v>21</v>
      </c>
      <c r="B214" s="124" t="s">
        <v>2141</v>
      </c>
      <c r="C214" s="144" t="s">
        <v>1223</v>
      </c>
      <c r="D214" s="145" t="s">
        <v>2187</v>
      </c>
      <c r="E214" s="144" t="s">
        <v>502</v>
      </c>
      <c r="F214" s="145" t="s">
        <v>2076</v>
      </c>
      <c r="G214" s="125" t="s">
        <v>2056</v>
      </c>
      <c r="H214" s="146" t="s">
        <v>700</v>
      </c>
      <c r="I214" s="125"/>
      <c r="J214" s="125"/>
      <c r="K214" s="125"/>
      <c r="P214" s="125"/>
    </row>
    <row r="215" spans="1:16" ht="13.9">
      <c r="A215" s="143">
        <v>21</v>
      </c>
      <c r="B215" s="124" t="s">
        <v>2141</v>
      </c>
      <c r="C215" s="144" t="s">
        <v>1227</v>
      </c>
      <c r="D215" s="145" t="s">
        <v>2187</v>
      </c>
      <c r="E215" s="144" t="s">
        <v>502</v>
      </c>
      <c r="F215" s="145" t="s">
        <v>2076</v>
      </c>
      <c r="G215" s="125" t="s">
        <v>2056</v>
      </c>
      <c r="H215" s="146" t="s">
        <v>700</v>
      </c>
      <c r="I215" s="125"/>
      <c r="J215" s="125"/>
      <c r="K215" s="125"/>
      <c r="P215" s="125"/>
    </row>
    <row r="216" spans="1:16" ht="13.9">
      <c r="A216" s="143">
        <v>21</v>
      </c>
      <c r="B216" s="124" t="s">
        <v>2141</v>
      </c>
      <c r="C216" s="144" t="s">
        <v>1271</v>
      </c>
      <c r="D216" s="145" t="s">
        <v>2187</v>
      </c>
      <c r="E216" s="144" t="s">
        <v>502</v>
      </c>
      <c r="F216" s="145" t="s">
        <v>2076</v>
      </c>
      <c r="G216" s="125" t="s">
        <v>2056</v>
      </c>
      <c r="H216" s="146" t="s">
        <v>700</v>
      </c>
      <c r="I216" s="125"/>
      <c r="J216" s="125"/>
      <c r="K216" s="125"/>
      <c r="P216" s="125"/>
    </row>
    <row r="217" spans="1:16" ht="13.9">
      <c r="A217" s="143">
        <v>21</v>
      </c>
      <c r="B217" s="124" t="s">
        <v>2141</v>
      </c>
      <c r="C217" s="144" t="s">
        <v>1339</v>
      </c>
      <c r="D217" s="145" t="s">
        <v>2187</v>
      </c>
      <c r="E217" s="144" t="s">
        <v>502</v>
      </c>
      <c r="F217" s="145" t="s">
        <v>2076</v>
      </c>
      <c r="G217" s="125" t="s">
        <v>2056</v>
      </c>
      <c r="H217" s="146" t="s">
        <v>700</v>
      </c>
      <c r="I217" s="125"/>
      <c r="J217" s="125"/>
      <c r="K217" s="125"/>
      <c r="P217" s="125"/>
    </row>
    <row r="218" spans="1:16" ht="13.9">
      <c r="A218" s="143">
        <v>21</v>
      </c>
      <c r="B218" s="124" t="s">
        <v>2141</v>
      </c>
      <c r="C218" s="144" t="s">
        <v>1408</v>
      </c>
      <c r="D218" s="145" t="s">
        <v>2187</v>
      </c>
      <c r="E218" s="144" t="s">
        <v>502</v>
      </c>
      <c r="F218" s="145" t="s">
        <v>2076</v>
      </c>
      <c r="G218" s="125" t="s">
        <v>2056</v>
      </c>
      <c r="H218" s="146" t="s">
        <v>700</v>
      </c>
      <c r="I218" s="125"/>
      <c r="J218" s="125"/>
      <c r="K218" s="125"/>
      <c r="P218" s="125"/>
    </row>
    <row r="219" spans="1:16" ht="13.9">
      <c r="A219" s="143">
        <v>21</v>
      </c>
      <c r="B219" s="124" t="s">
        <v>2141</v>
      </c>
      <c r="C219" s="144" t="s">
        <v>1412</v>
      </c>
      <c r="D219" s="145" t="s">
        <v>2187</v>
      </c>
      <c r="E219" s="144" t="s">
        <v>502</v>
      </c>
      <c r="F219" s="145" t="s">
        <v>2076</v>
      </c>
      <c r="G219" s="125" t="s">
        <v>2056</v>
      </c>
      <c r="H219" s="146" t="s">
        <v>700</v>
      </c>
      <c r="I219" s="125"/>
      <c r="J219" s="125"/>
      <c r="K219" s="125"/>
      <c r="P219" s="125"/>
    </row>
    <row r="220" spans="1:16" ht="13.9">
      <c r="A220" s="143">
        <v>21</v>
      </c>
      <c r="B220" s="124" t="s">
        <v>2141</v>
      </c>
      <c r="C220" s="144" t="s">
        <v>1416</v>
      </c>
      <c r="D220" s="145" t="s">
        <v>2187</v>
      </c>
      <c r="E220" s="144" t="s">
        <v>502</v>
      </c>
      <c r="F220" s="145" t="s">
        <v>2076</v>
      </c>
      <c r="G220" s="125" t="s">
        <v>2056</v>
      </c>
      <c r="H220" s="146" t="s">
        <v>700</v>
      </c>
      <c r="I220" s="125"/>
      <c r="J220" s="125"/>
      <c r="K220" s="125"/>
      <c r="P220" s="125"/>
    </row>
    <row r="221" spans="1:16" ht="13.9">
      <c r="A221" s="143">
        <v>21</v>
      </c>
      <c r="B221" s="125" t="s">
        <v>2141</v>
      </c>
      <c r="C221" s="146" t="s">
        <v>1152</v>
      </c>
      <c r="D221" s="143" t="s">
        <v>2188</v>
      </c>
      <c r="E221" s="153" t="s">
        <v>629</v>
      </c>
      <c r="F221" s="143" t="s">
        <v>2077</v>
      </c>
      <c r="G221" s="125" t="s">
        <v>2056</v>
      </c>
      <c r="H221" s="146" t="s">
        <v>700</v>
      </c>
      <c r="I221" s="125"/>
      <c r="J221" s="125"/>
      <c r="K221" s="125"/>
      <c r="P221" s="125"/>
    </row>
    <row r="222" spans="1:16" ht="13.9">
      <c r="A222" s="143">
        <v>21</v>
      </c>
      <c r="B222" s="124" t="s">
        <v>2141</v>
      </c>
      <c r="C222" s="144" t="s">
        <v>1446</v>
      </c>
      <c r="D222" s="145" t="s">
        <v>2188</v>
      </c>
      <c r="E222" s="144" t="s">
        <v>629</v>
      </c>
      <c r="F222" s="145" t="s">
        <v>2077</v>
      </c>
      <c r="G222" s="125" t="s">
        <v>2056</v>
      </c>
      <c r="H222" s="146" t="s">
        <v>700</v>
      </c>
      <c r="I222" s="125"/>
      <c r="J222" s="125"/>
      <c r="K222" s="125"/>
      <c r="P222" s="125"/>
    </row>
    <row r="223" spans="1:16" ht="13.9">
      <c r="A223" s="143">
        <v>32</v>
      </c>
      <c r="B223" s="124" t="s">
        <v>2189</v>
      </c>
      <c r="C223" s="144" t="s">
        <v>381</v>
      </c>
      <c r="D223" s="143">
        <v>3206</v>
      </c>
      <c r="E223" s="152" t="s">
        <v>632</v>
      </c>
      <c r="F223" s="145" t="s">
        <v>382</v>
      </c>
      <c r="G223" s="125" t="s">
        <v>2080</v>
      </c>
      <c r="H223" s="146" t="s">
        <v>880</v>
      </c>
      <c r="I223" s="125"/>
      <c r="J223" s="125"/>
      <c r="K223" s="125"/>
      <c r="P223" s="125"/>
    </row>
    <row r="224" spans="1:16" ht="13.9">
      <c r="A224" s="143">
        <v>28</v>
      </c>
      <c r="B224" s="124" t="s">
        <v>632</v>
      </c>
      <c r="C224" s="144" t="s">
        <v>396</v>
      </c>
      <c r="D224" s="145" t="s">
        <v>206</v>
      </c>
      <c r="E224" s="144" t="s">
        <v>206</v>
      </c>
      <c r="F224" s="145" t="s">
        <v>382</v>
      </c>
      <c r="G224" s="125" t="s">
        <v>2080</v>
      </c>
      <c r="H224" s="146" t="s">
        <v>880</v>
      </c>
      <c r="I224" s="125"/>
      <c r="J224" s="125"/>
      <c r="K224" s="125"/>
      <c r="P224" s="125"/>
    </row>
    <row r="225" spans="1:16" ht="13.9">
      <c r="A225" s="143">
        <v>32</v>
      </c>
      <c r="B225" s="124" t="s">
        <v>2189</v>
      </c>
      <c r="C225" s="144" t="s">
        <v>436</v>
      </c>
      <c r="D225" s="145" t="s">
        <v>2190</v>
      </c>
      <c r="E225" s="144" t="s">
        <v>632</v>
      </c>
      <c r="F225" s="145" t="s">
        <v>382</v>
      </c>
      <c r="G225" s="125" t="s">
        <v>2080</v>
      </c>
      <c r="H225" s="146" t="s">
        <v>880</v>
      </c>
      <c r="I225" s="125"/>
      <c r="J225" s="125"/>
      <c r="K225" s="125"/>
      <c r="P225" s="125"/>
    </row>
    <row r="226" spans="1:16" ht="13.9">
      <c r="A226" s="143">
        <v>28</v>
      </c>
      <c r="B226" s="124" t="s">
        <v>632</v>
      </c>
      <c r="C226" s="144" t="s">
        <v>426</v>
      </c>
      <c r="D226" s="145" t="s">
        <v>206</v>
      </c>
      <c r="E226" s="144" t="s">
        <v>206</v>
      </c>
      <c r="F226" s="145" t="s">
        <v>382</v>
      </c>
      <c r="G226" s="125" t="s">
        <v>2080</v>
      </c>
      <c r="H226" s="146" t="s">
        <v>880</v>
      </c>
      <c r="I226" s="125"/>
      <c r="J226" s="125"/>
      <c r="K226" s="125"/>
      <c r="P226" s="125"/>
    </row>
    <row r="227" spans="1:16" ht="13.9">
      <c r="A227" s="143">
        <v>28</v>
      </c>
      <c r="B227" s="124" t="s">
        <v>632</v>
      </c>
      <c r="C227" s="144" t="s">
        <v>458</v>
      </c>
      <c r="D227" s="145" t="s">
        <v>206</v>
      </c>
      <c r="E227" s="144" t="s">
        <v>206</v>
      </c>
      <c r="F227" s="145" t="s">
        <v>382</v>
      </c>
      <c r="G227" s="125" t="s">
        <v>2080</v>
      </c>
      <c r="H227" s="146" t="s">
        <v>880</v>
      </c>
      <c r="I227" s="125"/>
      <c r="J227" s="125"/>
      <c r="K227" s="125"/>
      <c r="P227" s="125"/>
    </row>
    <row r="228" spans="1:16" ht="13.9">
      <c r="A228" s="143">
        <v>28</v>
      </c>
      <c r="B228" s="124" t="s">
        <v>632</v>
      </c>
      <c r="C228" s="144" t="s">
        <v>484</v>
      </c>
      <c r="D228" s="145" t="s">
        <v>206</v>
      </c>
      <c r="E228" s="144" t="s">
        <v>206</v>
      </c>
      <c r="F228" s="145" t="s">
        <v>382</v>
      </c>
      <c r="G228" s="125" t="s">
        <v>2080</v>
      </c>
      <c r="H228" s="146" t="s">
        <v>880</v>
      </c>
      <c r="I228" s="125"/>
      <c r="J228" s="125"/>
      <c r="K228" s="125"/>
      <c r="P228" s="125"/>
    </row>
    <row r="229" spans="1:16" ht="13.9">
      <c r="A229" s="143">
        <v>28</v>
      </c>
      <c r="B229" s="124" t="s">
        <v>632</v>
      </c>
      <c r="C229" s="144" t="s">
        <v>507</v>
      </c>
      <c r="D229" s="145" t="s">
        <v>206</v>
      </c>
      <c r="E229" s="144" t="s">
        <v>206</v>
      </c>
      <c r="F229" s="145" t="s">
        <v>382</v>
      </c>
      <c r="G229" s="125" t="s">
        <v>2080</v>
      </c>
      <c r="H229" s="146" t="s">
        <v>880</v>
      </c>
      <c r="I229" s="125"/>
      <c r="J229" s="125"/>
      <c r="K229" s="125"/>
      <c r="P229" s="125"/>
    </row>
    <row r="230" spans="1:16" ht="13.9">
      <c r="A230" s="143">
        <v>32</v>
      </c>
      <c r="B230" s="124" t="s">
        <v>2189</v>
      </c>
      <c r="C230" s="144" t="s">
        <v>556</v>
      </c>
      <c r="D230" s="145" t="s">
        <v>2190</v>
      </c>
      <c r="E230" s="144" t="s">
        <v>632</v>
      </c>
      <c r="F230" s="145" t="s">
        <v>382</v>
      </c>
      <c r="G230" s="125" t="s">
        <v>2080</v>
      </c>
      <c r="H230" s="146" t="s">
        <v>880</v>
      </c>
      <c r="I230" s="125"/>
      <c r="J230" s="125"/>
      <c r="K230" s="125"/>
      <c r="P230" s="125"/>
    </row>
    <row r="231" spans="1:16" ht="13.9">
      <c r="A231" s="143">
        <v>41</v>
      </c>
      <c r="B231" s="124" t="s">
        <v>355</v>
      </c>
      <c r="C231" s="144" t="s">
        <v>397</v>
      </c>
      <c r="D231" s="145" t="s">
        <v>206</v>
      </c>
      <c r="E231" s="144" t="s">
        <v>206</v>
      </c>
      <c r="F231" s="145" t="s">
        <v>784</v>
      </c>
      <c r="G231" s="125" t="s">
        <v>2042</v>
      </c>
      <c r="H231" s="146" t="s">
        <v>386</v>
      </c>
      <c r="I231" s="125"/>
      <c r="J231" s="125"/>
      <c r="K231" s="125"/>
      <c r="P231" s="125"/>
    </row>
    <row r="232" spans="1:16" ht="13.9">
      <c r="A232" s="143">
        <v>41</v>
      </c>
      <c r="B232" s="124" t="s">
        <v>355</v>
      </c>
      <c r="C232" s="144" t="s">
        <v>427</v>
      </c>
      <c r="D232" s="145" t="s">
        <v>206</v>
      </c>
      <c r="E232" s="144" t="s">
        <v>206</v>
      </c>
      <c r="F232" s="145" t="s">
        <v>784</v>
      </c>
      <c r="G232" s="125" t="s">
        <v>2042</v>
      </c>
      <c r="H232" s="146" t="s">
        <v>386</v>
      </c>
      <c r="I232" s="125"/>
      <c r="J232" s="125"/>
      <c r="K232" s="125"/>
      <c r="P232" s="125"/>
    </row>
    <row r="233" spans="1:16" ht="13.9">
      <c r="A233" s="143">
        <v>41</v>
      </c>
      <c r="B233" s="124" t="s">
        <v>355</v>
      </c>
      <c r="C233" s="144" t="s">
        <v>459</v>
      </c>
      <c r="D233" s="145" t="s">
        <v>206</v>
      </c>
      <c r="E233" s="144" t="s">
        <v>206</v>
      </c>
      <c r="F233" s="145" t="s">
        <v>784</v>
      </c>
      <c r="G233" s="125" t="s">
        <v>2042</v>
      </c>
      <c r="H233" s="146" t="s">
        <v>386</v>
      </c>
      <c r="I233" s="125"/>
      <c r="J233" s="125"/>
      <c r="K233" s="125"/>
      <c r="P233" s="125"/>
    </row>
    <row r="234" spans="1:16" ht="13.9">
      <c r="A234" s="143">
        <v>41</v>
      </c>
      <c r="B234" s="124" t="s">
        <v>355</v>
      </c>
      <c r="C234" s="144" t="s">
        <v>485</v>
      </c>
      <c r="D234" s="145" t="s">
        <v>206</v>
      </c>
      <c r="E234" s="144" t="s">
        <v>206</v>
      </c>
      <c r="F234" s="145" t="s">
        <v>784</v>
      </c>
      <c r="G234" s="125" t="s">
        <v>2042</v>
      </c>
      <c r="H234" s="146" t="s">
        <v>386</v>
      </c>
      <c r="I234" s="125"/>
      <c r="J234" s="125"/>
      <c r="K234" s="125"/>
      <c r="P234" s="125"/>
    </row>
    <row r="235" spans="1:16" ht="13.9">
      <c r="A235" s="143">
        <v>41</v>
      </c>
      <c r="B235" s="124" t="s">
        <v>355</v>
      </c>
      <c r="C235" s="144" t="s">
        <v>508</v>
      </c>
      <c r="D235" s="145" t="s">
        <v>206</v>
      </c>
      <c r="E235" s="144" t="s">
        <v>206</v>
      </c>
      <c r="F235" s="145" t="s">
        <v>784</v>
      </c>
      <c r="G235" s="125" t="s">
        <v>2042</v>
      </c>
      <c r="H235" s="146" t="s">
        <v>386</v>
      </c>
      <c r="I235" s="125"/>
      <c r="J235" s="125"/>
      <c r="K235" s="125"/>
      <c r="P235" s="125"/>
    </row>
    <row r="236" spans="1:16" ht="13.9">
      <c r="A236" s="143">
        <v>41</v>
      </c>
      <c r="B236" s="124" t="s">
        <v>355</v>
      </c>
      <c r="C236" s="144" t="s">
        <v>529</v>
      </c>
      <c r="D236" s="145" t="s">
        <v>206</v>
      </c>
      <c r="E236" s="144" t="s">
        <v>206</v>
      </c>
      <c r="F236" s="145" t="s">
        <v>784</v>
      </c>
      <c r="G236" s="125" t="s">
        <v>2042</v>
      </c>
      <c r="H236" s="146" t="s">
        <v>386</v>
      </c>
      <c r="I236" s="125"/>
      <c r="J236" s="125"/>
      <c r="K236" s="125"/>
      <c r="P236" s="125"/>
    </row>
    <row r="237" spans="1:16" ht="13.9">
      <c r="A237" s="143">
        <v>41</v>
      </c>
      <c r="B237" s="124" t="s">
        <v>355</v>
      </c>
      <c r="C237" s="144" t="s">
        <v>552</v>
      </c>
      <c r="D237" s="145" t="s">
        <v>206</v>
      </c>
      <c r="E237" s="144" t="s">
        <v>206</v>
      </c>
      <c r="F237" s="145" t="s">
        <v>784</v>
      </c>
      <c r="G237" s="125" t="s">
        <v>2042</v>
      </c>
      <c r="H237" s="146" t="s">
        <v>386</v>
      </c>
      <c r="I237" s="125"/>
      <c r="J237" s="125"/>
      <c r="K237" s="125"/>
      <c r="P237" s="125"/>
    </row>
    <row r="238" spans="1:16" ht="13.9">
      <c r="A238" s="143">
        <v>41</v>
      </c>
      <c r="B238" s="124" t="s">
        <v>355</v>
      </c>
      <c r="C238" s="144" t="s">
        <v>570</v>
      </c>
      <c r="D238" s="145" t="s">
        <v>206</v>
      </c>
      <c r="E238" s="144" t="s">
        <v>206</v>
      </c>
      <c r="F238" s="145" t="s">
        <v>784</v>
      </c>
      <c r="G238" s="125" t="s">
        <v>2042</v>
      </c>
      <c r="H238" s="146" t="s">
        <v>386</v>
      </c>
      <c r="I238" s="125"/>
      <c r="J238" s="125"/>
      <c r="K238" s="125"/>
      <c r="P238" s="125"/>
    </row>
    <row r="239" spans="1:16" ht="13.9">
      <c r="A239" s="143">
        <v>41</v>
      </c>
      <c r="B239" s="124" t="s">
        <v>355</v>
      </c>
      <c r="C239" s="144" t="s">
        <v>590</v>
      </c>
      <c r="D239" s="145" t="s">
        <v>206</v>
      </c>
      <c r="E239" s="144" t="s">
        <v>206</v>
      </c>
      <c r="F239" s="145" t="s">
        <v>784</v>
      </c>
      <c r="G239" s="125" t="s">
        <v>2042</v>
      </c>
      <c r="H239" s="146" t="s">
        <v>386</v>
      </c>
      <c r="I239" s="125"/>
      <c r="J239" s="125"/>
      <c r="K239" s="125"/>
      <c r="P239" s="125"/>
    </row>
    <row r="240" spans="1:16" ht="13.9">
      <c r="A240" s="143">
        <v>41</v>
      </c>
      <c r="B240" s="124" t="s">
        <v>355</v>
      </c>
      <c r="C240" s="144" t="s">
        <v>605</v>
      </c>
      <c r="D240" s="145" t="s">
        <v>206</v>
      </c>
      <c r="E240" s="144" t="s">
        <v>206</v>
      </c>
      <c r="F240" s="145" t="s">
        <v>784</v>
      </c>
      <c r="G240" s="125" t="s">
        <v>2042</v>
      </c>
      <c r="H240" s="146" t="s">
        <v>386</v>
      </c>
      <c r="I240" s="125"/>
      <c r="J240" s="125"/>
      <c r="K240" s="125"/>
      <c r="P240" s="125"/>
    </row>
    <row r="241" spans="1:16" ht="13.9">
      <c r="A241" s="143">
        <v>41</v>
      </c>
      <c r="B241" s="124" t="s">
        <v>355</v>
      </c>
      <c r="C241" s="144" t="s">
        <v>619</v>
      </c>
      <c r="D241" s="145" t="s">
        <v>206</v>
      </c>
      <c r="E241" s="144" t="s">
        <v>206</v>
      </c>
      <c r="F241" s="145" t="s">
        <v>784</v>
      </c>
      <c r="G241" s="125" t="s">
        <v>2042</v>
      </c>
      <c r="H241" s="146" t="s">
        <v>386</v>
      </c>
      <c r="I241" s="125"/>
      <c r="J241" s="125"/>
      <c r="K241" s="125"/>
      <c r="P241" s="125"/>
    </row>
    <row r="242" spans="1:16" ht="13.9">
      <c r="A242" s="143">
        <v>41</v>
      </c>
      <c r="B242" s="124" t="s">
        <v>355</v>
      </c>
      <c r="C242" s="144" t="s">
        <v>630</v>
      </c>
      <c r="D242" s="145" t="s">
        <v>206</v>
      </c>
      <c r="E242" s="144" t="s">
        <v>206</v>
      </c>
      <c r="F242" s="145" t="s">
        <v>784</v>
      </c>
      <c r="G242" s="125" t="s">
        <v>2042</v>
      </c>
      <c r="H242" s="146" t="s">
        <v>386</v>
      </c>
      <c r="I242" s="125"/>
      <c r="J242" s="125"/>
      <c r="K242" s="125"/>
      <c r="P242" s="125"/>
    </row>
    <row r="243" spans="1:16" ht="13.9">
      <c r="A243" s="143">
        <v>41</v>
      </c>
      <c r="B243" s="124" t="s">
        <v>355</v>
      </c>
      <c r="C243" s="144" t="s">
        <v>641</v>
      </c>
      <c r="D243" s="145" t="s">
        <v>206</v>
      </c>
      <c r="E243" s="144" t="s">
        <v>206</v>
      </c>
      <c r="F243" s="145" t="s">
        <v>784</v>
      </c>
      <c r="G243" s="125" t="s">
        <v>2042</v>
      </c>
      <c r="H243" s="146" t="s">
        <v>386</v>
      </c>
      <c r="I243" s="125"/>
      <c r="J243" s="125"/>
      <c r="K243" s="125"/>
      <c r="P243" s="125"/>
    </row>
    <row r="244" spans="1:16" ht="13.9">
      <c r="A244" s="143">
        <v>41</v>
      </c>
      <c r="B244" s="124" t="s">
        <v>355</v>
      </c>
      <c r="C244" s="144" t="s">
        <v>652</v>
      </c>
      <c r="D244" s="145" t="s">
        <v>206</v>
      </c>
      <c r="E244" s="144" t="s">
        <v>206</v>
      </c>
      <c r="F244" s="145" t="s">
        <v>784</v>
      </c>
      <c r="G244" s="125" t="s">
        <v>2042</v>
      </c>
      <c r="H244" s="146" t="s">
        <v>386</v>
      </c>
      <c r="I244" s="125"/>
      <c r="J244" s="125"/>
      <c r="K244" s="125"/>
      <c r="P244" s="125"/>
    </row>
    <row r="245" spans="1:16" ht="13.9">
      <c r="A245" s="143">
        <v>41</v>
      </c>
      <c r="B245" s="124" t="s">
        <v>355</v>
      </c>
      <c r="C245" s="144" t="s">
        <v>663</v>
      </c>
      <c r="D245" s="145" t="s">
        <v>206</v>
      </c>
      <c r="E245" s="144" t="s">
        <v>206</v>
      </c>
      <c r="F245" s="145" t="s">
        <v>784</v>
      </c>
      <c r="G245" s="125" t="s">
        <v>2042</v>
      </c>
      <c r="H245" s="146" t="s">
        <v>386</v>
      </c>
      <c r="I245" s="125"/>
      <c r="J245" s="125"/>
      <c r="K245" s="125"/>
      <c r="P245" s="125"/>
    </row>
    <row r="246" spans="1:16" ht="13.9">
      <c r="A246" s="143">
        <v>41</v>
      </c>
      <c r="B246" s="124" t="s">
        <v>355</v>
      </c>
      <c r="C246" s="144" t="s">
        <v>674</v>
      </c>
      <c r="D246" s="145" t="s">
        <v>206</v>
      </c>
      <c r="E246" s="144" t="s">
        <v>206</v>
      </c>
      <c r="F246" s="145" t="s">
        <v>784</v>
      </c>
      <c r="G246" s="125" t="s">
        <v>2042</v>
      </c>
      <c r="H246" s="146" t="s">
        <v>386</v>
      </c>
      <c r="I246" s="125"/>
      <c r="J246" s="125"/>
      <c r="K246" s="125"/>
      <c r="P246" s="125"/>
    </row>
    <row r="247" spans="1:16" ht="13.9">
      <c r="A247" s="143">
        <v>41</v>
      </c>
      <c r="B247" s="124" t="s">
        <v>355</v>
      </c>
      <c r="C247" s="144" t="s">
        <v>683</v>
      </c>
      <c r="D247" s="145" t="s">
        <v>206</v>
      </c>
      <c r="E247" s="144" t="s">
        <v>206</v>
      </c>
      <c r="F247" s="145" t="s">
        <v>784</v>
      </c>
      <c r="G247" s="125" t="s">
        <v>2042</v>
      </c>
      <c r="H247" s="146" t="s">
        <v>386</v>
      </c>
      <c r="I247" s="125"/>
      <c r="J247" s="125"/>
      <c r="K247" s="125"/>
      <c r="P247" s="125"/>
    </row>
    <row r="248" spans="1:16" ht="13.9">
      <c r="A248" s="143">
        <v>41</v>
      </c>
      <c r="B248" s="124" t="s">
        <v>355</v>
      </c>
      <c r="C248" s="144" t="s">
        <v>692</v>
      </c>
      <c r="D248" s="145" t="s">
        <v>206</v>
      </c>
      <c r="E248" s="144" t="s">
        <v>206</v>
      </c>
      <c r="F248" s="145" t="s">
        <v>784</v>
      </c>
      <c r="G248" s="125" t="s">
        <v>2042</v>
      </c>
      <c r="H248" s="146" t="s">
        <v>386</v>
      </c>
      <c r="I248" s="125"/>
      <c r="J248" s="125"/>
      <c r="K248" s="125"/>
      <c r="P248" s="125"/>
    </row>
    <row r="249" spans="1:16" ht="13.9">
      <c r="A249" s="143">
        <v>41</v>
      </c>
      <c r="B249" s="124" t="s">
        <v>355</v>
      </c>
      <c r="C249" s="144" t="s">
        <v>703</v>
      </c>
      <c r="D249" s="145" t="s">
        <v>206</v>
      </c>
      <c r="E249" s="144" t="s">
        <v>206</v>
      </c>
      <c r="F249" s="145" t="s">
        <v>784</v>
      </c>
      <c r="G249" s="125" t="s">
        <v>2042</v>
      </c>
      <c r="H249" s="146" t="s">
        <v>386</v>
      </c>
      <c r="I249" s="125"/>
      <c r="J249" s="125"/>
      <c r="K249" s="125"/>
      <c r="P249" s="125"/>
    </row>
    <row r="250" spans="1:16" ht="13.9">
      <c r="A250" s="143">
        <v>41</v>
      </c>
      <c r="B250" s="124" t="s">
        <v>355</v>
      </c>
      <c r="C250" s="144" t="s">
        <v>713</v>
      </c>
      <c r="D250" s="145" t="s">
        <v>206</v>
      </c>
      <c r="E250" s="144" t="s">
        <v>206</v>
      </c>
      <c r="F250" s="145" t="s">
        <v>784</v>
      </c>
      <c r="G250" s="125" t="s">
        <v>2042</v>
      </c>
      <c r="H250" s="146" t="s">
        <v>386</v>
      </c>
      <c r="I250" s="125"/>
      <c r="J250" s="125"/>
      <c r="K250" s="125"/>
      <c r="P250" s="125"/>
    </row>
    <row r="251" spans="1:16" ht="13.9">
      <c r="A251" s="143">
        <v>41</v>
      </c>
      <c r="B251" s="124" t="s">
        <v>355</v>
      </c>
      <c r="C251" s="144" t="s">
        <v>722</v>
      </c>
      <c r="D251" s="145" t="s">
        <v>206</v>
      </c>
      <c r="E251" s="144" t="s">
        <v>206</v>
      </c>
      <c r="F251" s="145" t="s">
        <v>784</v>
      </c>
      <c r="G251" s="125" t="s">
        <v>2042</v>
      </c>
      <c r="H251" s="146" t="s">
        <v>386</v>
      </c>
      <c r="I251" s="125"/>
      <c r="J251" s="125"/>
      <c r="K251" s="125"/>
      <c r="P251" s="125"/>
    </row>
    <row r="252" spans="1:16" ht="13.9">
      <c r="A252" s="143">
        <v>41</v>
      </c>
      <c r="B252" s="124" t="s">
        <v>355</v>
      </c>
      <c r="C252" s="144" t="s">
        <v>731</v>
      </c>
      <c r="D252" s="145" t="s">
        <v>206</v>
      </c>
      <c r="E252" s="144" t="s">
        <v>206</v>
      </c>
      <c r="F252" s="145" t="s">
        <v>784</v>
      </c>
      <c r="G252" s="125" t="s">
        <v>2042</v>
      </c>
      <c r="H252" s="146" t="s">
        <v>386</v>
      </c>
      <c r="I252" s="125"/>
      <c r="J252" s="125"/>
      <c r="K252" s="125"/>
      <c r="P252" s="125"/>
    </row>
    <row r="253" spans="1:16" ht="13.9">
      <c r="A253" s="143">
        <v>41</v>
      </c>
      <c r="B253" s="124" t="s">
        <v>355</v>
      </c>
      <c r="C253" s="144" t="s">
        <v>739</v>
      </c>
      <c r="D253" s="145" t="s">
        <v>206</v>
      </c>
      <c r="E253" s="144" t="s">
        <v>206</v>
      </c>
      <c r="F253" s="145" t="s">
        <v>784</v>
      </c>
      <c r="G253" s="125" t="s">
        <v>2042</v>
      </c>
      <c r="H253" s="146" t="s">
        <v>386</v>
      </c>
      <c r="I253" s="125"/>
      <c r="J253" s="125"/>
      <c r="K253" s="125"/>
      <c r="P253" s="125"/>
    </row>
    <row r="254" spans="1:16" ht="13.9">
      <c r="A254" s="143">
        <v>41</v>
      </c>
      <c r="B254" s="124" t="s">
        <v>355</v>
      </c>
      <c r="C254" s="144" t="s">
        <v>746</v>
      </c>
      <c r="D254" s="145" t="s">
        <v>206</v>
      </c>
      <c r="E254" s="144" t="s">
        <v>206</v>
      </c>
      <c r="F254" s="145" t="s">
        <v>784</v>
      </c>
      <c r="G254" s="125" t="s">
        <v>2042</v>
      </c>
      <c r="H254" s="146" t="s">
        <v>386</v>
      </c>
      <c r="I254" s="125"/>
      <c r="J254" s="125"/>
      <c r="K254" s="125"/>
      <c r="P254" s="125"/>
    </row>
    <row r="255" spans="1:16" ht="13.9">
      <c r="A255" s="143">
        <v>41</v>
      </c>
      <c r="B255" s="124" t="s">
        <v>355</v>
      </c>
      <c r="C255" s="144" t="s">
        <v>751</v>
      </c>
      <c r="D255" s="145" t="s">
        <v>206</v>
      </c>
      <c r="E255" s="144" t="s">
        <v>206</v>
      </c>
      <c r="F255" s="145" t="s">
        <v>784</v>
      </c>
      <c r="G255" s="125" t="s">
        <v>2042</v>
      </c>
      <c r="H255" s="146" t="s">
        <v>386</v>
      </c>
      <c r="I255" s="125"/>
      <c r="J255" s="125"/>
      <c r="K255" s="125"/>
      <c r="P255" s="125"/>
    </row>
    <row r="256" spans="1:16" ht="13.9">
      <c r="A256" s="143">
        <v>41</v>
      </c>
      <c r="B256" s="124" t="s">
        <v>355</v>
      </c>
      <c r="C256" s="144" t="s">
        <v>756</v>
      </c>
      <c r="D256" s="145" t="s">
        <v>206</v>
      </c>
      <c r="E256" s="144" t="s">
        <v>206</v>
      </c>
      <c r="F256" s="145" t="s">
        <v>784</v>
      </c>
      <c r="G256" s="125" t="s">
        <v>2042</v>
      </c>
      <c r="H256" s="146" t="s">
        <v>386</v>
      </c>
      <c r="I256" s="125"/>
      <c r="J256" s="125"/>
      <c r="K256" s="125"/>
      <c r="P256" s="125"/>
    </row>
    <row r="257" spans="1:16" ht="13.9">
      <c r="A257" s="143">
        <v>41</v>
      </c>
      <c r="B257" s="124" t="s">
        <v>355</v>
      </c>
      <c r="C257" s="144" t="s">
        <v>762</v>
      </c>
      <c r="D257" s="145" t="s">
        <v>206</v>
      </c>
      <c r="E257" s="144" t="s">
        <v>206</v>
      </c>
      <c r="F257" s="145" t="s">
        <v>784</v>
      </c>
      <c r="G257" s="125" t="s">
        <v>2042</v>
      </c>
      <c r="H257" s="146" t="s">
        <v>386</v>
      </c>
      <c r="I257" s="125"/>
      <c r="J257" s="125"/>
      <c r="K257" s="125"/>
      <c r="P257" s="125"/>
    </row>
    <row r="258" spans="1:16" ht="13.9">
      <c r="A258" s="143">
        <v>41</v>
      </c>
      <c r="B258" s="124" t="s">
        <v>355</v>
      </c>
      <c r="C258" s="144" t="s">
        <v>767</v>
      </c>
      <c r="D258" s="145" t="s">
        <v>206</v>
      </c>
      <c r="E258" s="144" t="s">
        <v>206</v>
      </c>
      <c r="F258" s="145" t="s">
        <v>784</v>
      </c>
      <c r="G258" s="125" t="s">
        <v>2042</v>
      </c>
      <c r="H258" s="146" t="s">
        <v>386</v>
      </c>
      <c r="I258" s="125"/>
      <c r="J258" s="125"/>
      <c r="K258" s="125"/>
      <c r="P258" s="125"/>
    </row>
    <row r="259" spans="1:16" ht="13.9">
      <c r="A259" s="143">
        <v>41</v>
      </c>
      <c r="B259" s="124" t="s">
        <v>355</v>
      </c>
      <c r="C259" s="144" t="s">
        <v>772</v>
      </c>
      <c r="D259" s="145" t="s">
        <v>206</v>
      </c>
      <c r="E259" s="144" t="s">
        <v>206</v>
      </c>
      <c r="F259" s="145" t="s">
        <v>784</v>
      </c>
      <c r="G259" s="125" t="s">
        <v>2042</v>
      </c>
      <c r="H259" s="146" t="s">
        <v>386</v>
      </c>
      <c r="I259" s="125"/>
      <c r="J259" s="125"/>
      <c r="K259" s="125"/>
      <c r="P259" s="125"/>
    </row>
    <row r="260" spans="1:16" ht="13.9">
      <c r="A260" s="143">
        <v>41</v>
      </c>
      <c r="B260" s="124" t="s">
        <v>355</v>
      </c>
      <c r="C260" s="144" t="s">
        <v>777</v>
      </c>
      <c r="D260" s="145" t="s">
        <v>206</v>
      </c>
      <c r="E260" s="144" t="s">
        <v>206</v>
      </c>
      <c r="F260" s="145" t="s">
        <v>784</v>
      </c>
      <c r="G260" s="125" t="s">
        <v>2042</v>
      </c>
      <c r="H260" s="146" t="s">
        <v>386</v>
      </c>
      <c r="I260" s="125"/>
      <c r="J260" s="125"/>
      <c r="K260" s="125"/>
      <c r="P260" s="125"/>
    </row>
    <row r="261" spans="1:16" ht="13.9">
      <c r="A261" s="143">
        <v>41</v>
      </c>
      <c r="B261" s="124" t="s">
        <v>355</v>
      </c>
      <c r="C261" s="144" t="s">
        <v>782</v>
      </c>
      <c r="D261" s="145" t="s">
        <v>206</v>
      </c>
      <c r="E261" s="144" t="s">
        <v>206</v>
      </c>
      <c r="F261" s="145" t="s">
        <v>784</v>
      </c>
      <c r="G261" s="125" t="s">
        <v>2042</v>
      </c>
      <c r="H261" s="146" t="s">
        <v>386</v>
      </c>
      <c r="I261" s="125"/>
      <c r="J261" s="125"/>
      <c r="K261" s="125"/>
      <c r="P261" s="125"/>
    </row>
    <row r="262" spans="1:16" ht="13.9">
      <c r="A262" s="143">
        <v>41</v>
      </c>
      <c r="B262" s="124" t="s">
        <v>355</v>
      </c>
      <c r="C262" s="144" t="s">
        <v>788</v>
      </c>
      <c r="D262" s="145" t="s">
        <v>206</v>
      </c>
      <c r="E262" s="144" t="s">
        <v>206</v>
      </c>
      <c r="F262" s="145" t="s">
        <v>784</v>
      </c>
      <c r="G262" s="125" t="s">
        <v>2042</v>
      </c>
      <c r="H262" s="146" t="s">
        <v>386</v>
      </c>
      <c r="I262" s="125"/>
      <c r="J262" s="125"/>
      <c r="K262" s="125"/>
      <c r="P262" s="125"/>
    </row>
    <row r="263" spans="1:16" ht="13.9">
      <c r="A263" s="143">
        <v>41</v>
      </c>
      <c r="B263" s="124" t="s">
        <v>355</v>
      </c>
      <c r="C263" s="144" t="s">
        <v>793</v>
      </c>
      <c r="D263" s="145" t="s">
        <v>206</v>
      </c>
      <c r="E263" s="144" t="s">
        <v>206</v>
      </c>
      <c r="F263" s="145" t="s">
        <v>784</v>
      </c>
      <c r="G263" s="125" t="s">
        <v>2042</v>
      </c>
      <c r="H263" s="146" t="s">
        <v>386</v>
      </c>
      <c r="I263" s="125"/>
      <c r="J263" s="125"/>
      <c r="K263" s="125"/>
      <c r="P263" s="125"/>
    </row>
    <row r="264" spans="1:16" ht="13.9">
      <c r="A264" s="143">
        <v>41</v>
      </c>
      <c r="B264" s="124" t="s">
        <v>355</v>
      </c>
      <c r="C264" s="144" t="s">
        <v>798</v>
      </c>
      <c r="D264" s="145" t="s">
        <v>206</v>
      </c>
      <c r="E264" s="144" t="s">
        <v>206</v>
      </c>
      <c r="F264" s="145" t="s">
        <v>784</v>
      </c>
      <c r="G264" s="125" t="s">
        <v>2042</v>
      </c>
      <c r="H264" s="146" t="s">
        <v>386</v>
      </c>
      <c r="I264" s="125"/>
      <c r="J264" s="125"/>
      <c r="K264" s="125"/>
      <c r="P264" s="125"/>
    </row>
    <row r="265" spans="1:16" ht="13.9">
      <c r="A265" s="143">
        <v>41</v>
      </c>
      <c r="B265" s="124" t="s">
        <v>355</v>
      </c>
      <c r="C265" s="144" t="s">
        <v>801</v>
      </c>
      <c r="D265" s="145" t="s">
        <v>206</v>
      </c>
      <c r="E265" s="144" t="s">
        <v>206</v>
      </c>
      <c r="F265" s="145" t="s">
        <v>784</v>
      </c>
      <c r="G265" s="125" t="s">
        <v>2042</v>
      </c>
      <c r="H265" s="146" t="s">
        <v>386</v>
      </c>
      <c r="I265" s="125"/>
      <c r="J265" s="125"/>
      <c r="K265" s="125"/>
      <c r="P265" s="125"/>
    </row>
    <row r="266" spans="1:16" ht="13.9">
      <c r="A266" s="143">
        <v>41</v>
      </c>
      <c r="B266" s="124" t="s">
        <v>355</v>
      </c>
      <c r="C266" s="144" t="s">
        <v>806</v>
      </c>
      <c r="D266" s="145" t="s">
        <v>206</v>
      </c>
      <c r="E266" s="144" t="s">
        <v>206</v>
      </c>
      <c r="F266" s="145" t="s">
        <v>784</v>
      </c>
      <c r="G266" s="125" t="s">
        <v>2042</v>
      </c>
      <c r="H266" s="146" t="s">
        <v>386</v>
      </c>
      <c r="I266" s="125"/>
      <c r="J266" s="125"/>
      <c r="K266" s="125"/>
      <c r="P266" s="125"/>
    </row>
    <row r="267" spans="1:16" ht="13.9">
      <c r="A267" s="143">
        <v>41</v>
      </c>
      <c r="B267" s="124" t="s">
        <v>355</v>
      </c>
      <c r="C267" s="144" t="s">
        <v>811</v>
      </c>
      <c r="D267" s="145" t="s">
        <v>206</v>
      </c>
      <c r="E267" s="144" t="s">
        <v>206</v>
      </c>
      <c r="F267" s="145" t="s">
        <v>784</v>
      </c>
      <c r="G267" s="125" t="s">
        <v>2042</v>
      </c>
      <c r="H267" s="146" t="s">
        <v>386</v>
      </c>
      <c r="I267" s="125"/>
      <c r="J267" s="125"/>
      <c r="K267" s="125"/>
      <c r="P267" s="125"/>
    </row>
    <row r="268" spans="1:16" ht="13.9">
      <c r="A268" s="143">
        <v>41</v>
      </c>
      <c r="B268" s="124" t="s">
        <v>355</v>
      </c>
      <c r="C268" s="144" t="s">
        <v>814</v>
      </c>
      <c r="D268" s="145" t="s">
        <v>206</v>
      </c>
      <c r="E268" s="144" t="s">
        <v>206</v>
      </c>
      <c r="F268" s="145" t="s">
        <v>784</v>
      </c>
      <c r="G268" s="125" t="s">
        <v>2042</v>
      </c>
      <c r="H268" s="146" t="s">
        <v>386</v>
      </c>
      <c r="I268" s="125"/>
      <c r="J268" s="125"/>
      <c r="K268" s="125"/>
      <c r="P268" s="125"/>
    </row>
    <row r="269" spans="1:16" ht="13.9">
      <c r="A269" s="143">
        <v>41</v>
      </c>
      <c r="B269" s="124" t="s">
        <v>355</v>
      </c>
      <c r="C269" s="144" t="s">
        <v>819</v>
      </c>
      <c r="D269" s="145" t="s">
        <v>206</v>
      </c>
      <c r="E269" s="144" t="s">
        <v>206</v>
      </c>
      <c r="F269" s="145" t="s">
        <v>784</v>
      </c>
      <c r="G269" s="125" t="s">
        <v>2042</v>
      </c>
      <c r="H269" s="146" t="s">
        <v>386</v>
      </c>
      <c r="I269" s="125"/>
      <c r="J269" s="125"/>
      <c r="K269" s="125"/>
      <c r="P269" s="125"/>
    </row>
    <row r="270" spans="1:16" ht="13.9">
      <c r="A270" s="143">
        <v>41</v>
      </c>
      <c r="B270" s="124" t="s">
        <v>355</v>
      </c>
      <c r="C270" s="144" t="s">
        <v>824</v>
      </c>
      <c r="D270" s="145" t="s">
        <v>206</v>
      </c>
      <c r="E270" s="144" t="s">
        <v>206</v>
      </c>
      <c r="F270" s="145" t="s">
        <v>784</v>
      </c>
      <c r="G270" s="125" t="s">
        <v>2042</v>
      </c>
      <c r="H270" s="146" t="s">
        <v>386</v>
      </c>
      <c r="I270" s="125"/>
      <c r="J270" s="125"/>
      <c r="K270" s="125"/>
      <c r="P270" s="125"/>
    </row>
    <row r="271" spans="1:16" ht="13.9">
      <c r="A271" s="143">
        <v>41</v>
      </c>
      <c r="B271" s="124" t="s">
        <v>355</v>
      </c>
      <c r="C271" s="144" t="s">
        <v>829</v>
      </c>
      <c r="D271" s="145" t="s">
        <v>206</v>
      </c>
      <c r="E271" s="144" t="s">
        <v>206</v>
      </c>
      <c r="F271" s="145" t="s">
        <v>784</v>
      </c>
      <c r="G271" s="125" t="s">
        <v>2042</v>
      </c>
      <c r="H271" s="146" t="s">
        <v>386</v>
      </c>
      <c r="I271" s="125"/>
      <c r="J271" s="125"/>
      <c r="K271" s="125"/>
      <c r="P271" s="125"/>
    </row>
    <row r="272" spans="1:16" ht="13.9">
      <c r="A272" s="143">
        <v>41</v>
      </c>
      <c r="B272" s="124" t="s">
        <v>355</v>
      </c>
      <c r="C272" s="144" t="s">
        <v>834</v>
      </c>
      <c r="D272" s="145" t="s">
        <v>206</v>
      </c>
      <c r="E272" s="144" t="s">
        <v>206</v>
      </c>
      <c r="F272" s="145" t="s">
        <v>784</v>
      </c>
      <c r="G272" s="125" t="s">
        <v>2042</v>
      </c>
      <c r="H272" s="146" t="s">
        <v>386</v>
      </c>
      <c r="I272" s="125"/>
      <c r="J272" s="125"/>
      <c r="K272" s="125"/>
      <c r="P272" s="125"/>
    </row>
    <row r="273" spans="1:16" ht="13.9">
      <c r="A273" s="143">
        <v>41</v>
      </c>
      <c r="B273" s="124" t="s">
        <v>355</v>
      </c>
      <c r="C273" s="144" t="s">
        <v>839</v>
      </c>
      <c r="D273" s="145" t="s">
        <v>206</v>
      </c>
      <c r="E273" s="144" t="s">
        <v>206</v>
      </c>
      <c r="F273" s="145" t="s">
        <v>784</v>
      </c>
      <c r="G273" s="125" t="s">
        <v>2042</v>
      </c>
      <c r="H273" s="146" t="s">
        <v>386</v>
      </c>
      <c r="I273" s="125"/>
      <c r="J273" s="125"/>
      <c r="K273" s="125"/>
      <c r="P273" s="125"/>
    </row>
    <row r="274" spans="1:16" ht="13.9">
      <c r="A274" s="143">
        <v>41</v>
      </c>
      <c r="B274" s="124" t="s">
        <v>355</v>
      </c>
      <c r="C274" s="144" t="s">
        <v>844</v>
      </c>
      <c r="D274" s="145" t="s">
        <v>206</v>
      </c>
      <c r="E274" s="144" t="s">
        <v>206</v>
      </c>
      <c r="F274" s="145" t="s">
        <v>784</v>
      </c>
      <c r="G274" s="125" t="s">
        <v>2042</v>
      </c>
      <c r="H274" s="146" t="s">
        <v>386</v>
      </c>
      <c r="I274" s="125"/>
      <c r="J274" s="125"/>
      <c r="K274" s="125"/>
      <c r="P274" s="125"/>
    </row>
    <row r="275" spans="1:16" ht="13.9">
      <c r="A275" s="143">
        <v>41</v>
      </c>
      <c r="B275" s="124" t="s">
        <v>355</v>
      </c>
      <c r="C275" s="144" t="s">
        <v>849</v>
      </c>
      <c r="D275" s="145" t="s">
        <v>206</v>
      </c>
      <c r="E275" s="144" t="s">
        <v>206</v>
      </c>
      <c r="F275" s="145" t="s">
        <v>784</v>
      </c>
      <c r="G275" s="125" t="s">
        <v>2042</v>
      </c>
      <c r="H275" s="146" t="s">
        <v>386</v>
      </c>
      <c r="I275" s="125"/>
      <c r="J275" s="125"/>
      <c r="K275" s="125"/>
      <c r="P275" s="125"/>
    </row>
    <row r="276" spans="1:16" ht="13.9">
      <c r="A276" s="143">
        <v>41</v>
      </c>
      <c r="B276" s="124" t="s">
        <v>355</v>
      </c>
      <c r="C276" s="144" t="s">
        <v>853</v>
      </c>
      <c r="D276" s="145" t="s">
        <v>206</v>
      </c>
      <c r="E276" s="144" t="s">
        <v>206</v>
      </c>
      <c r="F276" s="145" t="s">
        <v>784</v>
      </c>
      <c r="G276" s="125" t="s">
        <v>2042</v>
      </c>
      <c r="H276" s="146" t="s">
        <v>386</v>
      </c>
      <c r="I276" s="125"/>
      <c r="J276" s="125"/>
      <c r="K276" s="125"/>
      <c r="P276" s="125"/>
    </row>
    <row r="277" spans="1:16" ht="13.9">
      <c r="A277" s="143">
        <v>41</v>
      </c>
      <c r="B277" s="124" t="s">
        <v>355</v>
      </c>
      <c r="C277" s="144" t="s">
        <v>858</v>
      </c>
      <c r="D277" s="145" t="s">
        <v>206</v>
      </c>
      <c r="E277" s="144" t="s">
        <v>206</v>
      </c>
      <c r="F277" s="145" t="s">
        <v>784</v>
      </c>
      <c r="G277" s="125" t="s">
        <v>2042</v>
      </c>
      <c r="H277" s="146" t="s">
        <v>386</v>
      </c>
      <c r="I277" s="125"/>
      <c r="J277" s="125"/>
      <c r="K277" s="125"/>
      <c r="P277" s="125"/>
    </row>
    <row r="278" spans="1:16" ht="13.9">
      <c r="A278" s="143">
        <v>41</v>
      </c>
      <c r="B278" s="124" t="s">
        <v>355</v>
      </c>
      <c r="C278" s="144" t="s">
        <v>863</v>
      </c>
      <c r="D278" s="145" t="s">
        <v>206</v>
      </c>
      <c r="E278" s="144" t="s">
        <v>206</v>
      </c>
      <c r="F278" s="145" t="s">
        <v>784</v>
      </c>
      <c r="G278" s="125" t="s">
        <v>2042</v>
      </c>
      <c r="H278" s="146" t="s">
        <v>386</v>
      </c>
      <c r="I278" s="125"/>
      <c r="J278" s="125"/>
      <c r="K278" s="125"/>
      <c r="P278" s="125"/>
    </row>
    <row r="279" spans="1:16" ht="13.9">
      <c r="A279" s="143">
        <v>41</v>
      </c>
      <c r="B279" s="124" t="s">
        <v>355</v>
      </c>
      <c r="C279" s="144" t="s">
        <v>868</v>
      </c>
      <c r="D279" s="145" t="s">
        <v>206</v>
      </c>
      <c r="E279" s="144" t="s">
        <v>206</v>
      </c>
      <c r="F279" s="145" t="s">
        <v>784</v>
      </c>
      <c r="G279" s="125" t="s">
        <v>2042</v>
      </c>
      <c r="H279" s="146" t="s">
        <v>386</v>
      </c>
      <c r="I279" s="125"/>
      <c r="J279" s="125"/>
      <c r="K279" s="125"/>
      <c r="P279" s="125"/>
    </row>
    <row r="280" spans="1:16" ht="13.9">
      <c r="A280" s="143">
        <v>24</v>
      </c>
      <c r="B280" s="124" t="s">
        <v>490</v>
      </c>
      <c r="C280" s="144" t="s">
        <v>393</v>
      </c>
      <c r="D280" s="145" t="s">
        <v>206</v>
      </c>
      <c r="E280" s="144" t="s">
        <v>206</v>
      </c>
      <c r="F280" s="145" t="s">
        <v>575</v>
      </c>
      <c r="G280" s="125" t="s">
        <v>2102</v>
      </c>
      <c r="H280" s="146" t="s">
        <v>880</v>
      </c>
      <c r="I280" s="125"/>
      <c r="J280" s="125"/>
      <c r="K280" s="125"/>
      <c r="P280" s="125"/>
    </row>
    <row r="281" spans="1:16" ht="13.9">
      <c r="A281" s="143">
        <v>24</v>
      </c>
      <c r="B281" s="124" t="s">
        <v>490</v>
      </c>
      <c r="C281" s="144" t="s">
        <v>423</v>
      </c>
      <c r="D281" s="145" t="s">
        <v>206</v>
      </c>
      <c r="E281" s="144" t="s">
        <v>206</v>
      </c>
      <c r="F281" s="145" t="s">
        <v>575</v>
      </c>
      <c r="G281" s="125" t="s">
        <v>2102</v>
      </c>
      <c r="H281" s="146" t="s">
        <v>880</v>
      </c>
      <c r="I281" s="125"/>
      <c r="J281" s="125"/>
      <c r="K281" s="125"/>
      <c r="P281" s="125"/>
    </row>
    <row r="282" spans="1:16" ht="13.9">
      <c r="A282" s="143">
        <v>24</v>
      </c>
      <c r="B282" s="124" t="s">
        <v>490</v>
      </c>
      <c r="C282" s="144" t="s">
        <v>455</v>
      </c>
      <c r="D282" s="145" t="s">
        <v>206</v>
      </c>
      <c r="E282" s="144" t="s">
        <v>206</v>
      </c>
      <c r="F282" s="145" t="s">
        <v>575</v>
      </c>
      <c r="G282" s="125" t="s">
        <v>2102</v>
      </c>
      <c r="H282" s="146" t="s">
        <v>880</v>
      </c>
      <c r="I282" s="125"/>
      <c r="J282" s="125"/>
      <c r="K282" s="125"/>
      <c r="P282" s="125"/>
    </row>
    <row r="283" spans="1:16" ht="13.9">
      <c r="A283" s="143">
        <v>24</v>
      </c>
      <c r="B283" s="124" t="s">
        <v>490</v>
      </c>
      <c r="C283" s="144" t="s">
        <v>481</v>
      </c>
      <c r="D283" s="145" t="s">
        <v>206</v>
      </c>
      <c r="E283" s="144" t="s">
        <v>206</v>
      </c>
      <c r="F283" s="145" t="s">
        <v>575</v>
      </c>
      <c r="G283" s="125" t="s">
        <v>2102</v>
      </c>
      <c r="H283" s="146" t="s">
        <v>880</v>
      </c>
      <c r="I283" s="125"/>
      <c r="J283" s="125"/>
      <c r="K283" s="125"/>
      <c r="P283" s="125"/>
    </row>
    <row r="284" spans="1:16" ht="13.9">
      <c r="A284" s="143">
        <v>24</v>
      </c>
      <c r="B284" s="124" t="s">
        <v>490</v>
      </c>
      <c r="C284" s="144" t="s">
        <v>504</v>
      </c>
      <c r="D284" s="145" t="s">
        <v>206</v>
      </c>
      <c r="E284" s="144" t="s">
        <v>206</v>
      </c>
      <c r="F284" s="145" t="s">
        <v>575</v>
      </c>
      <c r="G284" s="125" t="s">
        <v>2102</v>
      </c>
      <c r="H284" s="146" t="s">
        <v>880</v>
      </c>
      <c r="I284" s="125"/>
      <c r="J284" s="125"/>
      <c r="K284" s="125"/>
      <c r="P284" s="125"/>
    </row>
    <row r="285" spans="1:16" ht="13.9">
      <c r="A285" s="143">
        <v>32</v>
      </c>
      <c r="B285" s="124" t="s">
        <v>2189</v>
      </c>
      <c r="C285" s="144" t="s">
        <v>645</v>
      </c>
      <c r="D285" s="143">
        <v>3202</v>
      </c>
      <c r="E285" s="152" t="s">
        <v>490</v>
      </c>
      <c r="F285" s="145" t="s">
        <v>575</v>
      </c>
      <c r="G285" s="125" t="s">
        <v>2102</v>
      </c>
      <c r="H285" s="146" t="s">
        <v>880</v>
      </c>
      <c r="I285" s="125"/>
      <c r="J285" s="125"/>
      <c r="K285" s="125"/>
      <c r="P285" s="125"/>
    </row>
    <row r="286" spans="1:16" ht="13.9">
      <c r="A286" s="143">
        <v>24</v>
      </c>
      <c r="B286" s="124" t="s">
        <v>490</v>
      </c>
      <c r="C286" s="144" t="s">
        <v>527</v>
      </c>
      <c r="D286" s="145" t="s">
        <v>206</v>
      </c>
      <c r="E286" s="144" t="s">
        <v>206</v>
      </c>
      <c r="F286" s="145" t="s">
        <v>575</v>
      </c>
      <c r="G286" s="125" t="s">
        <v>2102</v>
      </c>
      <c r="H286" s="146" t="s">
        <v>880</v>
      </c>
      <c r="I286" s="125"/>
      <c r="J286" s="125"/>
      <c r="K286" s="125"/>
      <c r="P286" s="125"/>
    </row>
    <row r="287" spans="1:16" ht="13.9">
      <c r="A287" s="143">
        <v>24</v>
      </c>
      <c r="B287" s="124" t="s">
        <v>490</v>
      </c>
      <c r="C287" s="144" t="s">
        <v>550</v>
      </c>
      <c r="D287" s="145" t="s">
        <v>206</v>
      </c>
      <c r="E287" s="144" t="s">
        <v>206</v>
      </c>
      <c r="F287" s="145" t="s">
        <v>575</v>
      </c>
      <c r="G287" s="125" t="s">
        <v>2102</v>
      </c>
      <c r="H287" s="146" t="s">
        <v>880</v>
      </c>
      <c r="I287" s="125"/>
      <c r="J287" s="125"/>
      <c r="K287" s="125"/>
      <c r="P287" s="125"/>
    </row>
    <row r="288" spans="1:16" ht="13.9">
      <c r="A288" s="143">
        <v>24</v>
      </c>
      <c r="B288" s="124" t="s">
        <v>490</v>
      </c>
      <c r="C288" s="144" t="s">
        <v>568</v>
      </c>
      <c r="D288" s="145" t="s">
        <v>206</v>
      </c>
      <c r="E288" s="144" t="s">
        <v>206</v>
      </c>
      <c r="F288" s="145" t="s">
        <v>575</v>
      </c>
      <c r="G288" s="125" t="s">
        <v>2102</v>
      </c>
      <c r="H288" s="146" t="s">
        <v>880</v>
      </c>
      <c r="I288" s="125"/>
      <c r="J288" s="125"/>
      <c r="K288" s="125"/>
      <c r="P288" s="125"/>
    </row>
    <row r="289" spans="1:16" ht="13.9">
      <c r="A289" s="143">
        <v>24</v>
      </c>
      <c r="B289" s="124" t="s">
        <v>490</v>
      </c>
      <c r="C289" s="144" t="s">
        <v>588</v>
      </c>
      <c r="D289" s="145" t="s">
        <v>206</v>
      </c>
      <c r="E289" s="144" t="s">
        <v>206</v>
      </c>
      <c r="F289" s="145" t="s">
        <v>575</v>
      </c>
      <c r="G289" s="125" t="s">
        <v>2102</v>
      </c>
      <c r="H289" s="146" t="s">
        <v>880</v>
      </c>
      <c r="I289" s="125"/>
      <c r="J289" s="125"/>
      <c r="K289" s="125"/>
      <c r="P289" s="125"/>
    </row>
    <row r="290" spans="1:16" ht="13.9">
      <c r="A290" s="143">
        <v>32</v>
      </c>
      <c r="B290" s="124" t="s">
        <v>2189</v>
      </c>
      <c r="C290" s="144" t="s">
        <v>695</v>
      </c>
      <c r="D290" s="145" t="s">
        <v>2191</v>
      </c>
      <c r="E290" s="144" t="s">
        <v>490</v>
      </c>
      <c r="F290" s="145" t="s">
        <v>575</v>
      </c>
      <c r="G290" s="125" t="s">
        <v>2102</v>
      </c>
      <c r="H290" s="146" t="s">
        <v>880</v>
      </c>
      <c r="I290" s="125"/>
      <c r="J290" s="125"/>
      <c r="K290" s="125"/>
      <c r="P290" s="125"/>
    </row>
    <row r="291" spans="1:16" ht="13.9">
      <c r="A291" s="143">
        <v>32</v>
      </c>
      <c r="B291" s="124" t="s">
        <v>2189</v>
      </c>
      <c r="C291" s="144" t="s">
        <v>705</v>
      </c>
      <c r="D291" s="145" t="s">
        <v>2192</v>
      </c>
      <c r="E291" s="144" t="s">
        <v>607</v>
      </c>
      <c r="F291" s="145" t="s">
        <v>706</v>
      </c>
      <c r="G291" s="125" t="s">
        <v>2103</v>
      </c>
      <c r="H291" s="146" t="s">
        <v>274</v>
      </c>
      <c r="I291" s="125"/>
      <c r="J291" s="125"/>
      <c r="K291" s="125"/>
      <c r="P291" s="125"/>
    </row>
    <row r="292" spans="1:16" ht="13.9">
      <c r="A292" s="143">
        <v>32</v>
      </c>
      <c r="B292" s="124" t="s">
        <v>2189</v>
      </c>
      <c r="C292" s="144" t="s">
        <v>715</v>
      </c>
      <c r="D292" s="143">
        <v>3220</v>
      </c>
      <c r="E292" s="152" t="s">
        <v>607</v>
      </c>
      <c r="F292" s="145" t="s">
        <v>706</v>
      </c>
      <c r="G292" s="125" t="s">
        <v>2103</v>
      </c>
      <c r="H292" s="146" t="s">
        <v>274</v>
      </c>
      <c r="I292" s="125"/>
      <c r="J292" s="125"/>
      <c r="K292" s="125"/>
      <c r="P292" s="125"/>
    </row>
    <row r="293" spans="1:16" ht="13.9">
      <c r="A293" s="143">
        <v>32</v>
      </c>
      <c r="B293" s="124" t="s">
        <v>2189</v>
      </c>
      <c r="C293" s="144" t="s">
        <v>724</v>
      </c>
      <c r="D293" s="145" t="s">
        <v>2192</v>
      </c>
      <c r="E293" s="144" t="s">
        <v>607</v>
      </c>
      <c r="F293" s="145" t="s">
        <v>706</v>
      </c>
      <c r="G293" s="125" t="s">
        <v>2103</v>
      </c>
      <c r="H293" s="146" t="s">
        <v>274</v>
      </c>
      <c r="I293" s="125"/>
      <c r="J293" s="125"/>
      <c r="K293" s="125"/>
      <c r="P293" s="125"/>
    </row>
    <row r="294" spans="1:16" ht="13.9">
      <c r="A294" s="143">
        <v>32</v>
      </c>
      <c r="B294" s="124" t="s">
        <v>2189</v>
      </c>
      <c r="C294" s="144" t="s">
        <v>733</v>
      </c>
      <c r="D294" s="145" t="s">
        <v>2192</v>
      </c>
      <c r="E294" s="144" t="s">
        <v>607</v>
      </c>
      <c r="F294" s="145" t="s">
        <v>706</v>
      </c>
      <c r="G294" s="125" t="s">
        <v>2103</v>
      </c>
      <c r="H294" s="146" t="s">
        <v>274</v>
      </c>
      <c r="I294" s="125"/>
      <c r="J294" s="125"/>
      <c r="K294" s="125"/>
      <c r="P294" s="125"/>
    </row>
    <row r="295" spans="1:16" ht="13.9">
      <c r="A295" s="143">
        <v>32</v>
      </c>
      <c r="B295" s="124" t="s">
        <v>2189</v>
      </c>
      <c r="C295" s="144" t="s">
        <v>741</v>
      </c>
      <c r="D295" s="145" t="s">
        <v>2192</v>
      </c>
      <c r="E295" s="144" t="s">
        <v>607</v>
      </c>
      <c r="F295" s="145" t="s">
        <v>706</v>
      </c>
      <c r="G295" s="125" t="s">
        <v>2103</v>
      </c>
      <c r="H295" s="146" t="s">
        <v>274</v>
      </c>
      <c r="I295" s="125"/>
      <c r="J295" s="125"/>
      <c r="K295" s="125"/>
      <c r="P295" s="125"/>
    </row>
    <row r="296" spans="1:16" ht="13.9">
      <c r="A296" s="143">
        <v>32</v>
      </c>
      <c r="B296" s="124" t="s">
        <v>2189</v>
      </c>
      <c r="C296" s="144" t="s">
        <v>748</v>
      </c>
      <c r="D296" s="145" t="s">
        <v>2192</v>
      </c>
      <c r="E296" s="144" t="s">
        <v>607</v>
      </c>
      <c r="F296" s="145" t="s">
        <v>706</v>
      </c>
      <c r="G296" s="125" t="s">
        <v>2103</v>
      </c>
      <c r="H296" s="146" t="s">
        <v>274</v>
      </c>
      <c r="I296" s="125"/>
      <c r="J296" s="125"/>
      <c r="K296" s="125"/>
      <c r="P296" s="125"/>
    </row>
    <row r="297" spans="1:16" ht="13.9">
      <c r="A297" s="143">
        <v>32</v>
      </c>
      <c r="B297" s="124" t="s">
        <v>2189</v>
      </c>
      <c r="C297" s="144" t="s">
        <v>752</v>
      </c>
      <c r="D297" s="145" t="s">
        <v>2192</v>
      </c>
      <c r="E297" s="144" t="s">
        <v>607</v>
      </c>
      <c r="F297" s="145" t="s">
        <v>706</v>
      </c>
      <c r="G297" s="125" t="s">
        <v>2103</v>
      </c>
      <c r="H297" s="146" t="s">
        <v>274</v>
      </c>
      <c r="I297" s="125"/>
      <c r="J297" s="125"/>
      <c r="K297" s="125"/>
      <c r="P297" s="125"/>
    </row>
    <row r="298" spans="1:16" ht="13.9">
      <c r="A298" s="143">
        <v>32</v>
      </c>
      <c r="B298" s="124" t="s">
        <v>2189</v>
      </c>
      <c r="C298" s="144" t="s">
        <v>757</v>
      </c>
      <c r="D298" s="145" t="s">
        <v>2193</v>
      </c>
      <c r="E298" s="144" t="s">
        <v>665</v>
      </c>
      <c r="F298" s="145" t="s">
        <v>758</v>
      </c>
      <c r="G298" s="125" t="s">
        <v>2103</v>
      </c>
      <c r="H298" s="146" t="s">
        <v>274</v>
      </c>
      <c r="I298" s="125"/>
      <c r="J298" s="125"/>
      <c r="K298" s="125"/>
      <c r="P298" s="125"/>
    </row>
    <row r="299" spans="1:16" ht="13.9">
      <c r="A299" s="143">
        <v>32</v>
      </c>
      <c r="B299" s="124" t="s">
        <v>2189</v>
      </c>
      <c r="C299" s="144" t="s">
        <v>763</v>
      </c>
      <c r="D299" s="145" t="s">
        <v>2193</v>
      </c>
      <c r="E299" s="144" t="s">
        <v>665</v>
      </c>
      <c r="F299" s="145" t="s">
        <v>758</v>
      </c>
      <c r="G299" s="125" t="s">
        <v>2103</v>
      </c>
      <c r="H299" s="146" t="s">
        <v>274</v>
      </c>
      <c r="I299" s="125"/>
      <c r="J299" s="125"/>
      <c r="K299" s="125"/>
      <c r="P299" s="125"/>
    </row>
    <row r="300" spans="1:16" ht="13.9">
      <c r="A300" s="143">
        <v>32</v>
      </c>
      <c r="B300" s="124" t="s">
        <v>2189</v>
      </c>
      <c r="C300" s="144" t="s">
        <v>768</v>
      </c>
      <c r="D300" s="145" t="s">
        <v>2193</v>
      </c>
      <c r="E300" s="144" t="s">
        <v>665</v>
      </c>
      <c r="F300" s="145" t="s">
        <v>758</v>
      </c>
      <c r="G300" s="125" t="s">
        <v>2103</v>
      </c>
      <c r="H300" s="146" t="s">
        <v>274</v>
      </c>
      <c r="I300" s="125"/>
      <c r="J300" s="125"/>
      <c r="K300" s="125"/>
      <c r="P300" s="125"/>
    </row>
    <row r="301" spans="1:16" ht="13.9">
      <c r="A301" s="143">
        <v>32</v>
      </c>
      <c r="B301" s="124" t="s">
        <v>2189</v>
      </c>
      <c r="C301" s="144" t="s">
        <v>773</v>
      </c>
      <c r="D301" s="145" t="s">
        <v>2193</v>
      </c>
      <c r="E301" s="144" t="s">
        <v>665</v>
      </c>
      <c r="F301" s="145" t="s">
        <v>758</v>
      </c>
      <c r="G301" s="125" t="s">
        <v>2103</v>
      </c>
      <c r="H301" s="146" t="s">
        <v>274</v>
      </c>
      <c r="I301" s="125"/>
      <c r="J301" s="125"/>
      <c r="K301" s="125"/>
      <c r="P301" s="125"/>
    </row>
    <row r="302" spans="1:16" ht="13.9">
      <c r="A302" s="143">
        <v>32</v>
      </c>
      <c r="B302" s="124" t="s">
        <v>2189</v>
      </c>
      <c r="C302" s="144" t="s">
        <v>778</v>
      </c>
      <c r="D302" s="145" t="s">
        <v>2193</v>
      </c>
      <c r="E302" s="144" t="s">
        <v>665</v>
      </c>
      <c r="F302" s="145" t="s">
        <v>758</v>
      </c>
      <c r="G302" s="125" t="s">
        <v>2103</v>
      </c>
      <c r="H302" s="146" t="s">
        <v>274</v>
      </c>
      <c r="I302" s="125"/>
      <c r="J302" s="125"/>
      <c r="K302" s="125"/>
      <c r="P302" s="125"/>
    </row>
    <row r="303" spans="1:16" ht="13.9">
      <c r="A303" s="143">
        <v>32</v>
      </c>
      <c r="B303" s="124" t="s">
        <v>2189</v>
      </c>
      <c r="C303" s="144" t="s">
        <v>783</v>
      </c>
      <c r="D303" s="145" t="s">
        <v>2193</v>
      </c>
      <c r="E303" s="144" t="s">
        <v>665</v>
      </c>
      <c r="F303" s="145" t="s">
        <v>758</v>
      </c>
      <c r="G303" s="125" t="s">
        <v>2103</v>
      </c>
      <c r="H303" s="146" t="s">
        <v>274</v>
      </c>
      <c r="I303" s="125"/>
      <c r="J303" s="125"/>
      <c r="K303" s="125"/>
      <c r="P303" s="125"/>
    </row>
    <row r="304" spans="1:16" ht="13.9">
      <c r="A304" s="143">
        <v>32</v>
      </c>
      <c r="B304" s="124" t="s">
        <v>2189</v>
      </c>
      <c r="C304" s="144" t="s">
        <v>789</v>
      </c>
      <c r="D304" s="145" t="s">
        <v>2193</v>
      </c>
      <c r="E304" s="144" t="s">
        <v>665</v>
      </c>
      <c r="F304" s="145" t="s">
        <v>758</v>
      </c>
      <c r="G304" s="125" t="s">
        <v>2103</v>
      </c>
      <c r="H304" s="146" t="s">
        <v>274</v>
      </c>
      <c r="I304" s="125"/>
      <c r="J304" s="125"/>
      <c r="K304" s="125"/>
      <c r="P304" s="125"/>
    </row>
    <row r="305" spans="1:16" ht="13.9">
      <c r="A305" s="143">
        <v>32</v>
      </c>
      <c r="B305" s="124" t="s">
        <v>2189</v>
      </c>
      <c r="C305" s="144" t="s">
        <v>794</v>
      </c>
      <c r="D305" s="145" t="s">
        <v>2193</v>
      </c>
      <c r="E305" s="144" t="s">
        <v>665</v>
      </c>
      <c r="F305" s="145" t="s">
        <v>758</v>
      </c>
      <c r="G305" s="125" t="s">
        <v>2103</v>
      </c>
      <c r="H305" s="146" t="s">
        <v>274</v>
      </c>
      <c r="I305" s="125"/>
      <c r="J305" s="125"/>
      <c r="K305" s="125"/>
      <c r="P305" s="125"/>
    </row>
    <row r="306" spans="1:16" ht="13.9">
      <c r="A306" s="143">
        <v>32</v>
      </c>
      <c r="B306" s="124" t="s">
        <v>2189</v>
      </c>
      <c r="C306" s="144" t="s">
        <v>799</v>
      </c>
      <c r="D306" s="145" t="s">
        <v>2193</v>
      </c>
      <c r="E306" s="144" t="s">
        <v>665</v>
      </c>
      <c r="F306" s="145" t="s">
        <v>758</v>
      </c>
      <c r="G306" s="125" t="s">
        <v>2103</v>
      </c>
      <c r="H306" s="146" t="s">
        <v>274</v>
      </c>
      <c r="I306" s="125"/>
      <c r="J306" s="125"/>
      <c r="K306" s="125"/>
      <c r="P306" s="125"/>
    </row>
    <row r="307" spans="1:16" ht="13.9">
      <c r="A307" s="143">
        <v>32</v>
      </c>
      <c r="B307" s="124" t="s">
        <v>2189</v>
      </c>
      <c r="C307" s="144" t="s">
        <v>802</v>
      </c>
      <c r="D307" s="145" t="s">
        <v>2193</v>
      </c>
      <c r="E307" s="144" t="s">
        <v>665</v>
      </c>
      <c r="F307" s="145" t="s">
        <v>758</v>
      </c>
      <c r="G307" s="125" t="s">
        <v>2103</v>
      </c>
      <c r="H307" s="146" t="s">
        <v>274</v>
      </c>
      <c r="I307" s="125"/>
      <c r="J307" s="125"/>
      <c r="K307" s="125"/>
      <c r="P307" s="125"/>
    </row>
    <row r="308" spans="1:16" ht="13.9">
      <c r="A308" s="143">
        <v>32</v>
      </c>
      <c r="B308" s="124" t="s">
        <v>2189</v>
      </c>
      <c r="C308" s="144" t="s">
        <v>807</v>
      </c>
      <c r="D308" s="145" t="s">
        <v>2193</v>
      </c>
      <c r="E308" s="144" t="s">
        <v>665</v>
      </c>
      <c r="F308" s="145" t="s">
        <v>758</v>
      </c>
      <c r="G308" s="125" t="s">
        <v>2103</v>
      </c>
      <c r="H308" s="146" t="s">
        <v>274</v>
      </c>
      <c r="I308" s="125"/>
      <c r="J308" s="125"/>
      <c r="K308" s="125"/>
      <c r="P308" s="125"/>
    </row>
    <row r="309" spans="1:16" ht="13.9">
      <c r="A309" s="143">
        <v>32</v>
      </c>
      <c r="B309" s="124" t="s">
        <v>2189</v>
      </c>
      <c r="C309" s="144" t="s">
        <v>812</v>
      </c>
      <c r="D309" s="145" t="s">
        <v>2193</v>
      </c>
      <c r="E309" s="144" t="s">
        <v>665</v>
      </c>
      <c r="F309" s="145" t="s">
        <v>758</v>
      </c>
      <c r="G309" s="125" t="s">
        <v>2103</v>
      </c>
      <c r="H309" s="146" t="s">
        <v>274</v>
      </c>
      <c r="I309" s="125"/>
      <c r="J309" s="125"/>
      <c r="K309" s="125"/>
      <c r="P309" s="125"/>
    </row>
    <row r="310" spans="1:16" ht="13.9">
      <c r="A310" s="143">
        <v>32</v>
      </c>
      <c r="B310" s="124" t="s">
        <v>2189</v>
      </c>
      <c r="C310" s="144" t="s">
        <v>815</v>
      </c>
      <c r="D310" s="145" t="s">
        <v>2193</v>
      </c>
      <c r="E310" s="144" t="s">
        <v>665</v>
      </c>
      <c r="F310" s="145" t="s">
        <v>758</v>
      </c>
      <c r="G310" s="125" t="s">
        <v>2103</v>
      </c>
      <c r="H310" s="146" t="s">
        <v>274</v>
      </c>
      <c r="I310" s="125"/>
      <c r="J310" s="125"/>
      <c r="K310" s="125"/>
      <c r="P310" s="125"/>
    </row>
    <row r="311" spans="1:16" ht="13.9">
      <c r="A311" s="143">
        <v>32</v>
      </c>
      <c r="B311" s="124" t="s">
        <v>2189</v>
      </c>
      <c r="C311" s="144" t="s">
        <v>820</v>
      </c>
      <c r="D311" s="145" t="s">
        <v>2193</v>
      </c>
      <c r="E311" s="144" t="s">
        <v>665</v>
      </c>
      <c r="F311" s="145" t="s">
        <v>758</v>
      </c>
      <c r="G311" s="125" t="s">
        <v>2103</v>
      </c>
      <c r="H311" s="146" t="s">
        <v>274</v>
      </c>
      <c r="I311" s="125"/>
      <c r="J311" s="125"/>
      <c r="K311" s="125"/>
      <c r="P311" s="125"/>
    </row>
    <row r="312" spans="1:16" ht="13.9">
      <c r="A312" s="143">
        <v>32</v>
      </c>
      <c r="B312" s="124" t="s">
        <v>2189</v>
      </c>
      <c r="C312" s="144" t="s">
        <v>825</v>
      </c>
      <c r="D312" s="145" t="s">
        <v>2193</v>
      </c>
      <c r="E312" s="144" t="s">
        <v>665</v>
      </c>
      <c r="F312" s="145" t="s">
        <v>758</v>
      </c>
      <c r="G312" s="125" t="s">
        <v>2103</v>
      </c>
      <c r="H312" s="146" t="s">
        <v>274</v>
      </c>
      <c r="I312" s="125"/>
      <c r="J312" s="125"/>
      <c r="K312" s="125"/>
      <c r="P312" s="125"/>
    </row>
    <row r="313" spans="1:16" ht="13.9">
      <c r="A313" s="143">
        <v>32</v>
      </c>
      <c r="B313" s="124" t="s">
        <v>2189</v>
      </c>
      <c r="C313" s="144" t="s">
        <v>830</v>
      </c>
      <c r="D313" s="145" t="s">
        <v>2193</v>
      </c>
      <c r="E313" s="144" t="s">
        <v>665</v>
      </c>
      <c r="F313" s="145" t="s">
        <v>758</v>
      </c>
      <c r="G313" s="125" t="s">
        <v>2103</v>
      </c>
      <c r="H313" s="146" t="s">
        <v>274</v>
      </c>
      <c r="I313" s="125"/>
      <c r="J313" s="125"/>
      <c r="K313" s="125"/>
      <c r="P313" s="125"/>
    </row>
    <row r="314" spans="1:16" ht="13.9">
      <c r="A314" s="143">
        <v>32</v>
      </c>
      <c r="B314" s="124" t="s">
        <v>2189</v>
      </c>
      <c r="C314" s="144" t="s">
        <v>835</v>
      </c>
      <c r="D314" s="145" t="s">
        <v>2193</v>
      </c>
      <c r="E314" s="144" t="s">
        <v>665</v>
      </c>
      <c r="F314" s="145" t="s">
        <v>758</v>
      </c>
      <c r="G314" s="125" t="s">
        <v>2103</v>
      </c>
      <c r="H314" s="146" t="s">
        <v>274</v>
      </c>
      <c r="I314" s="125"/>
      <c r="J314" s="125"/>
      <c r="K314" s="125"/>
      <c r="P314" s="125"/>
    </row>
    <row r="315" spans="1:16" ht="13.9">
      <c r="A315" s="143">
        <v>32</v>
      </c>
      <c r="B315" s="124" t="s">
        <v>2189</v>
      </c>
      <c r="C315" s="144" t="s">
        <v>840</v>
      </c>
      <c r="D315" s="145" t="s">
        <v>2193</v>
      </c>
      <c r="E315" s="144" t="s">
        <v>665</v>
      </c>
      <c r="F315" s="145" t="s">
        <v>758</v>
      </c>
      <c r="G315" s="125" t="s">
        <v>2103</v>
      </c>
      <c r="H315" s="146" t="s">
        <v>274</v>
      </c>
      <c r="I315" s="125"/>
      <c r="J315" s="125"/>
      <c r="K315" s="125"/>
      <c r="P315" s="125"/>
    </row>
    <row r="316" spans="1:16" ht="13.9">
      <c r="A316" s="143">
        <v>32</v>
      </c>
      <c r="B316" s="124" t="s">
        <v>2189</v>
      </c>
      <c r="C316" s="144" t="s">
        <v>845</v>
      </c>
      <c r="D316" s="145" t="s">
        <v>2193</v>
      </c>
      <c r="E316" s="144" t="s">
        <v>665</v>
      </c>
      <c r="F316" s="145" t="s">
        <v>758</v>
      </c>
      <c r="G316" s="125" t="s">
        <v>2103</v>
      </c>
      <c r="H316" s="146" t="s">
        <v>274</v>
      </c>
      <c r="I316" s="125"/>
      <c r="J316" s="125"/>
      <c r="K316" s="125"/>
      <c r="P316" s="125"/>
    </row>
    <row r="317" spans="1:16" ht="13.9">
      <c r="A317" s="143">
        <v>32</v>
      </c>
      <c r="B317" s="124" t="s">
        <v>2189</v>
      </c>
      <c r="C317" s="144" t="s">
        <v>850</v>
      </c>
      <c r="D317" s="145" t="s">
        <v>2193</v>
      </c>
      <c r="E317" s="144" t="s">
        <v>665</v>
      </c>
      <c r="F317" s="145" t="s">
        <v>758</v>
      </c>
      <c r="G317" s="125" t="s">
        <v>2103</v>
      </c>
      <c r="H317" s="146" t="s">
        <v>274</v>
      </c>
      <c r="I317" s="125"/>
      <c r="J317" s="125"/>
      <c r="K317" s="125"/>
      <c r="P317" s="125"/>
    </row>
    <row r="318" spans="1:16" ht="13.9">
      <c r="A318" s="143">
        <v>32</v>
      </c>
      <c r="B318" s="124" t="s">
        <v>2189</v>
      </c>
      <c r="C318" s="144" t="s">
        <v>854</v>
      </c>
      <c r="D318" s="145" t="s">
        <v>2193</v>
      </c>
      <c r="E318" s="144" t="s">
        <v>665</v>
      </c>
      <c r="F318" s="145" t="s">
        <v>758</v>
      </c>
      <c r="G318" s="125" t="s">
        <v>2103</v>
      </c>
      <c r="H318" s="146" t="s">
        <v>274</v>
      </c>
      <c r="I318" s="125"/>
      <c r="J318" s="125"/>
      <c r="K318" s="125"/>
      <c r="P318" s="125"/>
    </row>
    <row r="319" spans="1:16" ht="13.9">
      <c r="A319" s="143">
        <v>32</v>
      </c>
      <c r="B319" s="124" t="s">
        <v>2189</v>
      </c>
      <c r="C319" s="144" t="s">
        <v>859</v>
      </c>
      <c r="D319" s="145" t="s">
        <v>2193</v>
      </c>
      <c r="E319" s="144" t="s">
        <v>665</v>
      </c>
      <c r="F319" s="145" t="s">
        <v>758</v>
      </c>
      <c r="G319" s="125" t="s">
        <v>2103</v>
      </c>
      <c r="H319" s="146" t="s">
        <v>274</v>
      </c>
      <c r="I319" s="125"/>
      <c r="J319" s="125"/>
      <c r="K319" s="125"/>
      <c r="P319" s="125"/>
    </row>
    <row r="320" spans="1:16" ht="13.9">
      <c r="A320" s="143">
        <v>32</v>
      </c>
      <c r="B320" s="124" t="s">
        <v>2189</v>
      </c>
      <c r="C320" s="144" t="s">
        <v>864</v>
      </c>
      <c r="D320" s="145" t="s">
        <v>2193</v>
      </c>
      <c r="E320" s="144" t="s">
        <v>665</v>
      </c>
      <c r="F320" s="145" t="s">
        <v>758</v>
      </c>
      <c r="G320" s="125" t="s">
        <v>2103</v>
      </c>
      <c r="H320" s="146" t="s">
        <v>274</v>
      </c>
      <c r="I320" s="125"/>
      <c r="J320" s="125"/>
      <c r="K320" s="125"/>
      <c r="P320" s="125"/>
    </row>
    <row r="321" spans="1:16" ht="13.9">
      <c r="A321" s="143">
        <v>32</v>
      </c>
      <c r="B321" s="124" t="s">
        <v>2189</v>
      </c>
      <c r="C321" s="144" t="s">
        <v>869</v>
      </c>
      <c r="D321" s="145" t="s">
        <v>2193</v>
      </c>
      <c r="E321" s="144" t="s">
        <v>665</v>
      </c>
      <c r="F321" s="145" t="s">
        <v>758</v>
      </c>
      <c r="G321" s="125" t="s">
        <v>2103</v>
      </c>
      <c r="H321" s="146" t="s">
        <v>274</v>
      </c>
      <c r="I321" s="125"/>
      <c r="J321" s="125"/>
      <c r="K321" s="125"/>
      <c r="P321" s="125"/>
    </row>
    <row r="322" spans="1:16" ht="13.9">
      <c r="A322" s="143">
        <v>32</v>
      </c>
      <c r="B322" s="124" t="s">
        <v>2189</v>
      </c>
      <c r="C322" s="144" t="s">
        <v>873</v>
      </c>
      <c r="D322" s="145" t="s">
        <v>2193</v>
      </c>
      <c r="E322" s="144" t="s">
        <v>665</v>
      </c>
      <c r="F322" s="145" t="s">
        <v>758</v>
      </c>
      <c r="G322" s="125" t="s">
        <v>2103</v>
      </c>
      <c r="H322" s="146" t="s">
        <v>274</v>
      </c>
      <c r="I322" s="125"/>
      <c r="J322" s="125"/>
      <c r="K322" s="125"/>
      <c r="P322" s="125"/>
    </row>
    <row r="323" spans="1:16" ht="13.9">
      <c r="A323" s="143">
        <v>32</v>
      </c>
      <c r="B323" s="124" t="s">
        <v>2189</v>
      </c>
      <c r="C323" s="144" t="s">
        <v>875</v>
      </c>
      <c r="D323" s="145" t="s">
        <v>2193</v>
      </c>
      <c r="E323" s="144" t="s">
        <v>665</v>
      </c>
      <c r="F323" s="145" t="s">
        <v>758</v>
      </c>
      <c r="G323" s="125" t="s">
        <v>2103</v>
      </c>
      <c r="H323" s="146" t="s">
        <v>274</v>
      </c>
      <c r="I323" s="125"/>
      <c r="J323" s="125"/>
      <c r="K323" s="125"/>
      <c r="P323" s="125"/>
    </row>
    <row r="324" spans="1:16" ht="13.9">
      <c r="A324" s="143">
        <v>32</v>
      </c>
      <c r="B324" s="124" t="s">
        <v>2189</v>
      </c>
      <c r="C324" s="144" t="s">
        <v>877</v>
      </c>
      <c r="D324" s="145" t="s">
        <v>2193</v>
      </c>
      <c r="E324" s="144" t="s">
        <v>665</v>
      </c>
      <c r="F324" s="145" t="s">
        <v>758</v>
      </c>
      <c r="G324" s="125" t="s">
        <v>2103</v>
      </c>
      <c r="H324" s="146" t="s">
        <v>274</v>
      </c>
      <c r="I324" s="125"/>
      <c r="J324" s="125"/>
      <c r="K324" s="125"/>
      <c r="P324" s="125"/>
    </row>
    <row r="325" spans="1:16" ht="13.9">
      <c r="A325" s="143">
        <v>32</v>
      </c>
      <c r="B325" s="124" t="s">
        <v>2189</v>
      </c>
      <c r="C325" s="144" t="s">
        <v>1096</v>
      </c>
      <c r="D325" s="143">
        <v>3216</v>
      </c>
      <c r="E325" s="152" t="s">
        <v>591</v>
      </c>
      <c r="F325" s="145" t="s">
        <v>1308</v>
      </c>
      <c r="G325" s="125" t="s">
        <v>2103</v>
      </c>
      <c r="H325" s="146" t="s">
        <v>274</v>
      </c>
      <c r="I325" s="125"/>
      <c r="J325" s="125"/>
      <c r="K325" s="125"/>
      <c r="P325" s="125"/>
    </row>
    <row r="326" spans="1:16" ht="13.9">
      <c r="A326" s="143">
        <v>32</v>
      </c>
      <c r="B326" s="124" t="s">
        <v>2189</v>
      </c>
      <c r="C326" s="144" t="s">
        <v>1165</v>
      </c>
      <c r="D326" s="145" t="s">
        <v>2194</v>
      </c>
      <c r="E326" s="144" t="s">
        <v>591</v>
      </c>
      <c r="F326" s="145" t="s">
        <v>1308</v>
      </c>
      <c r="G326" s="125" t="s">
        <v>2103</v>
      </c>
      <c r="H326" s="146" t="s">
        <v>274</v>
      </c>
      <c r="I326" s="125"/>
      <c r="J326" s="125"/>
      <c r="K326" s="125"/>
      <c r="P326" s="125"/>
    </row>
    <row r="327" spans="1:16" ht="13.9">
      <c r="A327" s="143">
        <v>32</v>
      </c>
      <c r="B327" s="124" t="s">
        <v>2189</v>
      </c>
      <c r="C327" s="144" t="s">
        <v>1317</v>
      </c>
      <c r="D327" s="145" t="s">
        <v>2194</v>
      </c>
      <c r="E327" s="144" t="s">
        <v>591</v>
      </c>
      <c r="F327" s="145" t="s">
        <v>1308</v>
      </c>
      <c r="G327" s="125" t="s">
        <v>2103</v>
      </c>
      <c r="H327" s="146" t="s">
        <v>274</v>
      </c>
      <c r="I327" s="125"/>
      <c r="J327" s="125"/>
      <c r="K327" s="125"/>
      <c r="P327" s="125"/>
    </row>
    <row r="328" spans="1:16" ht="13.9">
      <c r="A328" s="143">
        <v>32</v>
      </c>
      <c r="B328" s="124" t="s">
        <v>2189</v>
      </c>
      <c r="C328" s="144" t="s">
        <v>433</v>
      </c>
      <c r="D328" s="145" t="s">
        <v>2195</v>
      </c>
      <c r="E328" s="144" t="s">
        <v>433</v>
      </c>
      <c r="F328" s="145" t="s">
        <v>879</v>
      </c>
      <c r="G328" s="125" t="s">
        <v>2105</v>
      </c>
      <c r="H328" s="146" t="s">
        <v>880</v>
      </c>
      <c r="I328" s="125"/>
      <c r="J328" s="125"/>
      <c r="K328" s="125"/>
      <c r="P328" s="125"/>
    </row>
    <row r="329" spans="1:16" ht="13.9">
      <c r="A329" s="143">
        <v>32</v>
      </c>
      <c r="B329" s="124" t="s">
        <v>2189</v>
      </c>
      <c r="C329" s="144" t="s">
        <v>882</v>
      </c>
      <c r="D329" s="143">
        <v>3214</v>
      </c>
      <c r="E329" s="152" t="s">
        <v>433</v>
      </c>
      <c r="F329" s="145" t="s">
        <v>879</v>
      </c>
      <c r="G329" s="125" t="s">
        <v>2105</v>
      </c>
      <c r="H329" s="146" t="s">
        <v>880</v>
      </c>
      <c r="I329" s="125"/>
      <c r="J329" s="125"/>
      <c r="K329" s="125"/>
      <c r="P329" s="125"/>
    </row>
    <row r="330" spans="1:16" ht="13.9">
      <c r="A330" s="143">
        <v>32</v>
      </c>
      <c r="B330" s="124" t="s">
        <v>2189</v>
      </c>
      <c r="C330" s="144" t="s">
        <v>884</v>
      </c>
      <c r="D330" s="145" t="s">
        <v>2195</v>
      </c>
      <c r="E330" s="144" t="s">
        <v>433</v>
      </c>
      <c r="F330" s="145" t="s">
        <v>879</v>
      </c>
      <c r="G330" s="125" t="s">
        <v>2105</v>
      </c>
      <c r="H330" s="146" t="s">
        <v>880</v>
      </c>
      <c r="I330" s="125"/>
      <c r="J330" s="125"/>
      <c r="K330" s="125"/>
      <c r="P330" s="125"/>
    </row>
    <row r="331" spans="1:16" ht="13.9">
      <c r="A331" s="143">
        <v>22</v>
      </c>
      <c r="B331" s="124" t="s">
        <v>2196</v>
      </c>
      <c r="C331" s="144" t="s">
        <v>422</v>
      </c>
      <c r="D331" s="145" t="s">
        <v>2197</v>
      </c>
      <c r="E331" s="144" t="s">
        <v>422</v>
      </c>
      <c r="F331" s="145" t="s">
        <v>1334</v>
      </c>
      <c r="G331" s="125" t="s">
        <v>2042</v>
      </c>
      <c r="H331" s="146" t="s">
        <v>386</v>
      </c>
      <c r="I331" s="125"/>
      <c r="J331" s="125"/>
      <c r="K331" s="125"/>
      <c r="P331" s="125"/>
    </row>
    <row r="332" spans="1:16" ht="13.9">
      <c r="A332" s="143">
        <v>22</v>
      </c>
      <c r="B332" s="124" t="s">
        <v>2196</v>
      </c>
      <c r="C332" s="144" t="s">
        <v>454</v>
      </c>
      <c r="D332" s="145" t="s">
        <v>2197</v>
      </c>
      <c r="E332" s="144" t="s">
        <v>422</v>
      </c>
      <c r="F332" s="145" t="s">
        <v>1334</v>
      </c>
      <c r="G332" s="125" t="s">
        <v>2042</v>
      </c>
      <c r="H332" s="146" t="s">
        <v>386</v>
      </c>
      <c r="I332" s="125"/>
      <c r="J332" s="125"/>
      <c r="K332" s="125"/>
      <c r="P332" s="125"/>
    </row>
    <row r="333" spans="1:16" ht="13.9">
      <c r="A333" s="143">
        <v>22</v>
      </c>
      <c r="B333" s="124" t="s">
        <v>2196</v>
      </c>
      <c r="C333" s="144" t="s">
        <v>549</v>
      </c>
      <c r="D333" s="145" t="s">
        <v>2197</v>
      </c>
      <c r="E333" s="144" t="s">
        <v>422</v>
      </c>
      <c r="F333" s="145" t="s">
        <v>1334</v>
      </c>
      <c r="G333" s="125" t="s">
        <v>2042</v>
      </c>
      <c r="H333" s="146" t="s">
        <v>386</v>
      </c>
      <c r="I333" s="125"/>
      <c r="J333" s="125"/>
      <c r="K333" s="125"/>
      <c r="P333" s="125"/>
    </row>
    <row r="334" spans="1:16" ht="13.9">
      <c r="A334" s="143">
        <v>22</v>
      </c>
      <c r="B334" s="124" t="s">
        <v>2196</v>
      </c>
      <c r="C334" s="144" t="s">
        <v>587</v>
      </c>
      <c r="D334" s="145" t="s">
        <v>2197</v>
      </c>
      <c r="E334" s="144" t="s">
        <v>422</v>
      </c>
      <c r="F334" s="145" t="s">
        <v>1334</v>
      </c>
      <c r="G334" s="125" t="s">
        <v>2042</v>
      </c>
      <c r="H334" s="146" t="s">
        <v>386</v>
      </c>
      <c r="I334" s="125"/>
      <c r="J334" s="125"/>
      <c r="K334" s="125"/>
      <c r="P334" s="125"/>
    </row>
    <row r="335" spans="1:16" ht="13.9">
      <c r="A335" s="143">
        <v>32</v>
      </c>
      <c r="B335" s="124" t="s">
        <v>2189</v>
      </c>
      <c r="C335" s="144" t="s">
        <v>886</v>
      </c>
      <c r="D335" s="143">
        <v>3217</v>
      </c>
      <c r="E335" s="152" t="s">
        <v>621</v>
      </c>
      <c r="F335" s="145" t="s">
        <v>887</v>
      </c>
      <c r="G335" s="125" t="s">
        <v>2103</v>
      </c>
      <c r="H335" s="146" t="s">
        <v>274</v>
      </c>
      <c r="I335" s="125"/>
      <c r="J335" s="125"/>
      <c r="K335" s="125"/>
      <c r="P335" s="125"/>
    </row>
    <row r="336" spans="1:16" ht="13.9">
      <c r="A336" s="143">
        <v>32</v>
      </c>
      <c r="B336" s="124" t="s">
        <v>2189</v>
      </c>
      <c r="C336" s="144" t="s">
        <v>889</v>
      </c>
      <c r="D336" s="145" t="s">
        <v>2198</v>
      </c>
      <c r="E336" s="144" t="s">
        <v>621</v>
      </c>
      <c r="F336" s="145" t="s">
        <v>887</v>
      </c>
      <c r="G336" s="125" t="s">
        <v>2103</v>
      </c>
      <c r="H336" s="146" t="s">
        <v>274</v>
      </c>
      <c r="I336" s="125"/>
      <c r="J336" s="125"/>
      <c r="K336" s="125"/>
      <c r="P336" s="125"/>
    </row>
    <row r="337" spans="1:16" ht="13.9">
      <c r="A337" s="143">
        <v>32</v>
      </c>
      <c r="B337" s="124" t="s">
        <v>2189</v>
      </c>
      <c r="C337" s="144" t="s">
        <v>893</v>
      </c>
      <c r="D337" s="145" t="s">
        <v>2198</v>
      </c>
      <c r="E337" s="144" t="s">
        <v>621</v>
      </c>
      <c r="F337" s="145" t="s">
        <v>887</v>
      </c>
      <c r="G337" s="125" t="s">
        <v>2103</v>
      </c>
      <c r="H337" s="146" t="s">
        <v>274</v>
      </c>
      <c r="I337" s="125"/>
      <c r="J337" s="125"/>
      <c r="K337" s="125"/>
      <c r="P337" s="125"/>
    </row>
    <row r="338" spans="1:16" ht="13.9">
      <c r="A338" s="143">
        <v>32</v>
      </c>
      <c r="B338" s="124" t="s">
        <v>2189</v>
      </c>
      <c r="C338" s="144" t="s">
        <v>898</v>
      </c>
      <c r="D338" s="143">
        <v>3218</v>
      </c>
      <c r="E338" s="152" t="s">
        <v>643</v>
      </c>
      <c r="F338" s="145" t="s">
        <v>899</v>
      </c>
      <c r="G338" s="125" t="s">
        <v>2103</v>
      </c>
      <c r="H338" s="146" t="s">
        <v>274</v>
      </c>
      <c r="I338" s="125"/>
      <c r="J338" s="125"/>
      <c r="K338" s="125"/>
      <c r="P338" s="125"/>
    </row>
    <row r="339" spans="1:16" ht="13.9">
      <c r="A339" s="143">
        <v>32</v>
      </c>
      <c r="B339" s="124" t="s">
        <v>2189</v>
      </c>
      <c r="C339" s="144" t="s">
        <v>904</v>
      </c>
      <c r="D339" s="145" t="s">
        <v>2199</v>
      </c>
      <c r="E339" s="144" t="s">
        <v>643</v>
      </c>
      <c r="F339" s="145" t="s">
        <v>899</v>
      </c>
      <c r="G339" s="125" t="s">
        <v>2103</v>
      </c>
      <c r="H339" s="146" t="s">
        <v>274</v>
      </c>
      <c r="I339" s="125"/>
      <c r="J339" s="125"/>
      <c r="K339" s="125"/>
      <c r="P339" s="125"/>
    </row>
    <row r="340" spans="1:16" ht="13.9">
      <c r="A340" s="143">
        <v>32</v>
      </c>
      <c r="B340" s="124" t="s">
        <v>2189</v>
      </c>
      <c r="C340" s="144" t="s">
        <v>908</v>
      </c>
      <c r="D340" s="145" t="s">
        <v>2199</v>
      </c>
      <c r="E340" s="144" t="s">
        <v>643</v>
      </c>
      <c r="F340" s="145" t="s">
        <v>899</v>
      </c>
      <c r="G340" s="125" t="s">
        <v>2103</v>
      </c>
      <c r="H340" s="146" t="s">
        <v>274</v>
      </c>
      <c r="I340" s="125"/>
      <c r="J340" s="125"/>
      <c r="K340" s="125"/>
      <c r="P340" s="125"/>
    </row>
    <row r="341" spans="1:16" ht="13.9">
      <c r="A341" s="143">
        <v>32</v>
      </c>
      <c r="B341" s="124" t="s">
        <v>2189</v>
      </c>
      <c r="C341" s="144" t="s">
        <v>915</v>
      </c>
      <c r="D341" s="143">
        <v>3219</v>
      </c>
      <c r="E341" s="152" t="s">
        <v>693</v>
      </c>
      <c r="F341" s="145" t="s">
        <v>916</v>
      </c>
      <c r="G341" s="125" t="s">
        <v>2103</v>
      </c>
      <c r="H341" s="146" t="s">
        <v>274</v>
      </c>
      <c r="I341" s="125"/>
      <c r="J341" s="125"/>
      <c r="K341" s="125"/>
      <c r="P341" s="125"/>
    </row>
    <row r="342" spans="1:16" ht="13.9">
      <c r="A342" s="143">
        <v>32</v>
      </c>
      <c r="B342" s="124" t="s">
        <v>2189</v>
      </c>
      <c r="C342" s="144" t="s">
        <v>693</v>
      </c>
      <c r="D342" s="145" t="s">
        <v>2200</v>
      </c>
      <c r="E342" s="144" t="s">
        <v>693</v>
      </c>
      <c r="F342" s="145" t="s">
        <v>916</v>
      </c>
      <c r="G342" s="125" t="s">
        <v>2103</v>
      </c>
      <c r="H342" s="146" t="s">
        <v>274</v>
      </c>
      <c r="I342" s="125"/>
      <c r="J342" s="125"/>
      <c r="K342" s="125"/>
      <c r="P342" s="125"/>
    </row>
    <row r="343" spans="1:16" ht="13.9">
      <c r="A343" s="143">
        <v>32</v>
      </c>
      <c r="B343" s="124" t="s">
        <v>2189</v>
      </c>
      <c r="C343" s="144" t="s">
        <v>929</v>
      </c>
      <c r="D343" s="145" t="s">
        <v>2200</v>
      </c>
      <c r="E343" s="144" t="s">
        <v>693</v>
      </c>
      <c r="F343" s="145" t="s">
        <v>916</v>
      </c>
      <c r="G343" s="125" t="s">
        <v>2103</v>
      </c>
      <c r="H343" s="146" t="s">
        <v>274</v>
      </c>
      <c r="I343" s="125"/>
      <c r="J343" s="125"/>
      <c r="K343" s="125"/>
      <c r="P343" s="125"/>
    </row>
    <row r="344" spans="1:16" ht="13.9">
      <c r="A344" s="143">
        <v>32</v>
      </c>
      <c r="B344" s="124" t="s">
        <v>2189</v>
      </c>
      <c r="C344" s="144" t="s">
        <v>992</v>
      </c>
      <c r="D344" s="145" t="s">
        <v>2201</v>
      </c>
      <c r="E344" s="144" t="s">
        <v>554</v>
      </c>
      <c r="F344" s="145" t="s">
        <v>1390</v>
      </c>
      <c r="G344" s="125" t="s">
        <v>2103</v>
      </c>
      <c r="H344" s="146" t="s">
        <v>274</v>
      </c>
      <c r="I344" s="125"/>
      <c r="J344" s="125"/>
      <c r="K344" s="125"/>
      <c r="P344" s="125"/>
    </row>
    <row r="345" spans="1:16" ht="13.9">
      <c r="A345" s="143">
        <v>32</v>
      </c>
      <c r="B345" s="124" t="s">
        <v>2189</v>
      </c>
      <c r="C345" s="144" t="s">
        <v>1082</v>
      </c>
      <c r="D345" s="143">
        <v>3204</v>
      </c>
      <c r="E345" s="152" t="s">
        <v>554</v>
      </c>
      <c r="F345" s="145" t="s">
        <v>1390</v>
      </c>
      <c r="G345" s="125" t="s">
        <v>2103</v>
      </c>
      <c r="H345" s="146" t="s">
        <v>274</v>
      </c>
      <c r="I345" s="125"/>
      <c r="J345" s="125"/>
      <c r="K345" s="125"/>
      <c r="P345" s="125"/>
    </row>
    <row r="346" spans="1:16" ht="13.9">
      <c r="A346" s="143">
        <v>32</v>
      </c>
      <c r="B346" s="124" t="s">
        <v>2189</v>
      </c>
      <c r="C346" s="144" t="s">
        <v>1376</v>
      </c>
      <c r="D346" s="145" t="s">
        <v>2201</v>
      </c>
      <c r="E346" s="144" t="s">
        <v>554</v>
      </c>
      <c r="F346" s="145" t="s">
        <v>1390</v>
      </c>
      <c r="G346" s="125" t="s">
        <v>2103</v>
      </c>
      <c r="H346" s="146" t="s">
        <v>274</v>
      </c>
      <c r="I346" s="125"/>
      <c r="J346" s="125"/>
      <c r="K346" s="125"/>
      <c r="P346" s="125"/>
    </row>
    <row r="347" spans="1:16" ht="13.9">
      <c r="A347" s="143">
        <v>32</v>
      </c>
      <c r="B347" s="124" t="s">
        <v>2189</v>
      </c>
      <c r="C347" s="144" t="s">
        <v>689</v>
      </c>
      <c r="D347" s="145" t="s">
        <v>2202</v>
      </c>
      <c r="E347" s="144" t="s">
        <v>403</v>
      </c>
      <c r="F347" s="145" t="s">
        <v>936</v>
      </c>
      <c r="G347" s="125" t="s">
        <v>2103</v>
      </c>
      <c r="H347" s="146" t="s">
        <v>274</v>
      </c>
      <c r="I347" s="125"/>
      <c r="J347" s="125"/>
      <c r="K347" s="125"/>
      <c r="P347" s="125"/>
    </row>
    <row r="348" spans="1:16" ht="13.9">
      <c r="A348" s="143">
        <v>32</v>
      </c>
      <c r="B348" s="124" t="s">
        <v>2189</v>
      </c>
      <c r="C348" s="144" t="s">
        <v>943</v>
      </c>
      <c r="D348" s="145" t="s">
        <v>2202</v>
      </c>
      <c r="E348" s="144" t="s">
        <v>403</v>
      </c>
      <c r="F348" s="145" t="s">
        <v>936</v>
      </c>
      <c r="G348" s="125" t="s">
        <v>2103</v>
      </c>
      <c r="H348" s="146" t="s">
        <v>274</v>
      </c>
      <c r="I348" s="125"/>
      <c r="J348" s="125"/>
      <c r="K348" s="125"/>
      <c r="P348" s="125"/>
    </row>
    <row r="349" spans="1:16" ht="13.9">
      <c r="A349" s="143">
        <v>32</v>
      </c>
      <c r="B349" s="124" t="s">
        <v>2189</v>
      </c>
      <c r="C349" s="144" t="s">
        <v>950</v>
      </c>
      <c r="D349" s="145" t="s">
        <v>2202</v>
      </c>
      <c r="E349" s="144" t="s">
        <v>403</v>
      </c>
      <c r="F349" s="145" t="s">
        <v>936</v>
      </c>
      <c r="G349" s="125" t="s">
        <v>2103</v>
      </c>
      <c r="H349" s="146" t="s">
        <v>274</v>
      </c>
      <c r="I349" s="125"/>
      <c r="J349" s="125"/>
      <c r="K349" s="125"/>
      <c r="P349" s="125"/>
    </row>
    <row r="350" spans="1:16" ht="13.9">
      <c r="A350" s="143">
        <v>32</v>
      </c>
      <c r="B350" s="124" t="s">
        <v>2189</v>
      </c>
      <c r="C350" s="144" t="s">
        <v>958</v>
      </c>
      <c r="D350" s="143">
        <v>3215</v>
      </c>
      <c r="E350" s="152" t="s">
        <v>403</v>
      </c>
      <c r="F350" s="145" t="s">
        <v>936</v>
      </c>
      <c r="G350" s="125" t="s">
        <v>2103</v>
      </c>
      <c r="H350" s="146" t="s">
        <v>274</v>
      </c>
      <c r="I350" s="125"/>
      <c r="J350" s="125"/>
      <c r="K350" s="125"/>
      <c r="P350" s="125"/>
    </row>
    <row r="351" spans="1:16" ht="13.9">
      <c r="A351" s="143">
        <v>32</v>
      </c>
      <c r="B351" s="124" t="s">
        <v>2189</v>
      </c>
      <c r="C351" s="144" t="s">
        <v>965</v>
      </c>
      <c r="D351" s="145" t="s">
        <v>2202</v>
      </c>
      <c r="E351" s="144" t="s">
        <v>403</v>
      </c>
      <c r="F351" s="145" t="s">
        <v>936</v>
      </c>
      <c r="G351" s="125" t="s">
        <v>2103</v>
      </c>
      <c r="H351" s="146" t="s">
        <v>274</v>
      </c>
      <c r="I351" s="125"/>
      <c r="J351" s="125"/>
      <c r="K351" s="125"/>
      <c r="P351" s="125"/>
    </row>
    <row r="352" spans="1:16" ht="13.9">
      <c r="A352" s="143">
        <v>32</v>
      </c>
      <c r="B352" s="124" t="s">
        <v>2189</v>
      </c>
      <c r="C352" s="144" t="s">
        <v>957</v>
      </c>
      <c r="D352" s="145" t="s">
        <v>2203</v>
      </c>
      <c r="E352" s="144" t="s">
        <v>675</v>
      </c>
      <c r="F352" s="145" t="s">
        <v>972</v>
      </c>
      <c r="G352" s="125" t="s">
        <v>2103</v>
      </c>
      <c r="H352" s="146" t="s">
        <v>274</v>
      </c>
      <c r="I352" s="125"/>
      <c r="J352" s="125"/>
      <c r="K352" s="125"/>
      <c r="P352" s="125"/>
    </row>
    <row r="353" spans="1:16" ht="13.9">
      <c r="A353" s="143">
        <v>32</v>
      </c>
      <c r="B353" s="124" t="s">
        <v>2189</v>
      </c>
      <c r="C353" s="144" t="s">
        <v>978</v>
      </c>
      <c r="D353" s="145" t="s">
        <v>2203</v>
      </c>
      <c r="E353" s="144" t="s">
        <v>675</v>
      </c>
      <c r="F353" s="145" t="s">
        <v>972</v>
      </c>
      <c r="G353" s="125" t="s">
        <v>2103</v>
      </c>
      <c r="H353" s="146" t="s">
        <v>274</v>
      </c>
      <c r="I353" s="125"/>
      <c r="J353" s="125"/>
      <c r="K353" s="125"/>
      <c r="P353" s="125"/>
    </row>
    <row r="354" spans="1:16" ht="13.9">
      <c r="A354" s="143">
        <v>32</v>
      </c>
      <c r="B354" s="124" t="s">
        <v>2189</v>
      </c>
      <c r="C354" s="144" t="s">
        <v>985</v>
      </c>
      <c r="D354" s="143">
        <v>3221</v>
      </c>
      <c r="E354" s="152" t="s">
        <v>675</v>
      </c>
      <c r="F354" s="145" t="s">
        <v>972</v>
      </c>
      <c r="G354" s="125" t="s">
        <v>2103</v>
      </c>
      <c r="H354" s="146" t="s">
        <v>274</v>
      </c>
      <c r="I354" s="125"/>
      <c r="J354" s="125"/>
      <c r="K354" s="125"/>
      <c r="P354" s="125"/>
    </row>
    <row r="355" spans="1:16" ht="13.9">
      <c r="A355" s="143">
        <v>32</v>
      </c>
      <c r="B355" s="124" t="s">
        <v>2189</v>
      </c>
      <c r="C355" s="144" t="s">
        <v>993</v>
      </c>
      <c r="D355" s="145" t="s">
        <v>2203</v>
      </c>
      <c r="E355" s="144" t="s">
        <v>675</v>
      </c>
      <c r="F355" s="145" t="s">
        <v>972</v>
      </c>
      <c r="G355" s="125" t="s">
        <v>2103</v>
      </c>
      <c r="H355" s="146" t="s">
        <v>274</v>
      </c>
      <c r="I355" s="125"/>
      <c r="J355" s="125"/>
      <c r="K355" s="125"/>
      <c r="P355" s="125"/>
    </row>
    <row r="356" spans="1:16" ht="13.9">
      <c r="A356" s="143">
        <v>32</v>
      </c>
      <c r="B356" s="124" t="s">
        <v>2189</v>
      </c>
      <c r="C356" s="144" t="s">
        <v>1000</v>
      </c>
      <c r="D356" s="145" t="s">
        <v>2203</v>
      </c>
      <c r="E356" s="144" t="s">
        <v>675</v>
      </c>
      <c r="F356" s="145" t="s">
        <v>972</v>
      </c>
      <c r="G356" s="125" t="s">
        <v>2103</v>
      </c>
      <c r="H356" s="146" t="s">
        <v>274</v>
      </c>
      <c r="I356" s="125"/>
      <c r="J356" s="125"/>
      <c r="K356" s="125"/>
      <c r="P356" s="125"/>
    </row>
    <row r="357" spans="1:16" ht="13.9">
      <c r="A357" s="143">
        <v>32</v>
      </c>
      <c r="B357" s="124" t="s">
        <v>2189</v>
      </c>
      <c r="C357" s="144" t="s">
        <v>1007</v>
      </c>
      <c r="D357" s="145" t="s">
        <v>2203</v>
      </c>
      <c r="E357" s="144" t="s">
        <v>675</v>
      </c>
      <c r="F357" s="145" t="s">
        <v>972</v>
      </c>
      <c r="G357" s="125" t="s">
        <v>2103</v>
      </c>
      <c r="H357" s="146" t="s">
        <v>274</v>
      </c>
      <c r="I357" s="125"/>
      <c r="J357" s="125"/>
      <c r="K357" s="125"/>
      <c r="P357" s="125"/>
    </row>
    <row r="358" spans="1:16" ht="13.9">
      <c r="A358" s="143">
        <v>32</v>
      </c>
      <c r="B358" s="124" t="s">
        <v>2189</v>
      </c>
      <c r="C358" s="144" t="s">
        <v>1014</v>
      </c>
      <c r="D358" s="145" t="s">
        <v>2203</v>
      </c>
      <c r="E358" s="144" t="s">
        <v>675</v>
      </c>
      <c r="F358" s="145" t="s">
        <v>972</v>
      </c>
      <c r="G358" s="125" t="s">
        <v>2103</v>
      </c>
      <c r="H358" s="146" t="s">
        <v>274</v>
      </c>
      <c r="I358" s="125"/>
      <c r="J358" s="125"/>
      <c r="K358" s="125"/>
      <c r="P358" s="125"/>
    </row>
    <row r="359" spans="1:16" ht="13.9">
      <c r="A359" s="143">
        <v>32</v>
      </c>
      <c r="B359" s="124" t="s">
        <v>2189</v>
      </c>
      <c r="C359" s="144" t="s">
        <v>971</v>
      </c>
      <c r="D359" s="145" t="s">
        <v>2204</v>
      </c>
      <c r="E359" s="144" t="s">
        <v>533</v>
      </c>
      <c r="F359" s="145" t="s">
        <v>1023</v>
      </c>
      <c r="G359" s="125" t="s">
        <v>2103</v>
      </c>
      <c r="H359" s="146" t="s">
        <v>274</v>
      </c>
      <c r="I359" s="125"/>
      <c r="J359" s="125"/>
      <c r="K359" s="125"/>
      <c r="P359" s="125"/>
    </row>
    <row r="360" spans="1:16" ht="13.9">
      <c r="A360" s="143">
        <v>32</v>
      </c>
      <c r="B360" s="124" t="s">
        <v>2189</v>
      </c>
      <c r="C360" s="144" t="s">
        <v>1030</v>
      </c>
      <c r="D360" s="143">
        <v>3222</v>
      </c>
      <c r="E360" s="152" t="s">
        <v>533</v>
      </c>
      <c r="F360" s="145" t="s">
        <v>1023</v>
      </c>
      <c r="G360" s="125" t="s">
        <v>2103</v>
      </c>
      <c r="H360" s="146" t="s">
        <v>274</v>
      </c>
      <c r="I360" s="125"/>
      <c r="J360" s="125"/>
      <c r="K360" s="125"/>
      <c r="P360" s="125"/>
    </row>
    <row r="361" spans="1:16" ht="13.9">
      <c r="A361" s="143">
        <v>32</v>
      </c>
      <c r="B361" s="124" t="s">
        <v>2189</v>
      </c>
      <c r="C361" s="144" t="s">
        <v>1037</v>
      </c>
      <c r="D361" s="145" t="s">
        <v>2204</v>
      </c>
      <c r="E361" s="144" t="s">
        <v>533</v>
      </c>
      <c r="F361" s="145" t="s">
        <v>1023</v>
      </c>
      <c r="G361" s="125" t="s">
        <v>2103</v>
      </c>
      <c r="H361" s="146" t="s">
        <v>274</v>
      </c>
      <c r="I361" s="125"/>
      <c r="J361" s="125"/>
      <c r="K361" s="125"/>
      <c r="P361" s="125"/>
    </row>
    <row r="362" spans="1:16" ht="13.9">
      <c r="A362" s="143">
        <v>23</v>
      </c>
      <c r="B362" s="124" t="s">
        <v>2205</v>
      </c>
      <c r="C362" s="144" t="s">
        <v>728</v>
      </c>
      <c r="D362" s="145" t="s">
        <v>2206</v>
      </c>
      <c r="E362" s="144" t="s">
        <v>399</v>
      </c>
      <c r="F362" s="145" t="s">
        <v>1459</v>
      </c>
      <c r="G362" s="125" t="s">
        <v>2042</v>
      </c>
      <c r="H362" s="146" t="s">
        <v>386</v>
      </c>
      <c r="I362" s="125"/>
      <c r="J362" s="125"/>
      <c r="K362" s="125"/>
      <c r="P362" s="125"/>
    </row>
    <row r="363" spans="1:16" ht="13.9">
      <c r="A363" s="143">
        <v>23</v>
      </c>
      <c r="B363" s="124" t="s">
        <v>2205</v>
      </c>
      <c r="C363" s="144" t="s">
        <v>1387</v>
      </c>
      <c r="D363" s="145" t="s">
        <v>2206</v>
      </c>
      <c r="E363" s="144" t="s">
        <v>399</v>
      </c>
      <c r="F363" s="145" t="s">
        <v>1459</v>
      </c>
      <c r="G363" s="125" t="s">
        <v>2042</v>
      </c>
      <c r="H363" s="146" t="s">
        <v>386</v>
      </c>
      <c r="I363" s="125"/>
      <c r="J363" s="125"/>
      <c r="K363" s="125"/>
      <c r="P363" s="125"/>
    </row>
    <row r="364" spans="1:16" ht="13.9">
      <c r="A364" s="143">
        <v>32</v>
      </c>
      <c r="B364" s="124" t="s">
        <v>2189</v>
      </c>
      <c r="C364" s="144" t="s">
        <v>465</v>
      </c>
      <c r="D364" s="145" t="s">
        <v>2207</v>
      </c>
      <c r="E364" s="144" t="s">
        <v>465</v>
      </c>
      <c r="F364" s="145" t="s">
        <v>1044</v>
      </c>
      <c r="G364" s="125" t="s">
        <v>2109</v>
      </c>
      <c r="H364" s="146" t="s">
        <v>880</v>
      </c>
      <c r="I364" s="125"/>
      <c r="J364" s="125"/>
      <c r="K364" s="125"/>
      <c r="P364" s="125"/>
    </row>
    <row r="365" spans="1:16" ht="13.9">
      <c r="A365" s="143">
        <v>32</v>
      </c>
      <c r="B365" s="124" t="s">
        <v>2189</v>
      </c>
      <c r="C365" s="144" t="s">
        <v>1051</v>
      </c>
      <c r="D365" s="143">
        <v>3201</v>
      </c>
      <c r="E365" s="152" t="s">
        <v>465</v>
      </c>
      <c r="F365" s="145" t="s">
        <v>1044</v>
      </c>
      <c r="G365" s="125" t="s">
        <v>2109</v>
      </c>
      <c r="H365" s="146" t="s">
        <v>880</v>
      </c>
      <c r="I365" s="125"/>
      <c r="J365" s="125"/>
      <c r="K365" s="125"/>
      <c r="P365" s="125"/>
    </row>
    <row r="366" spans="1:16" ht="13.9">
      <c r="A366" s="143">
        <v>32</v>
      </c>
      <c r="B366" s="124" t="s">
        <v>2189</v>
      </c>
      <c r="C366" s="144" t="s">
        <v>1058</v>
      </c>
      <c r="D366" s="145" t="s">
        <v>2207</v>
      </c>
      <c r="E366" s="144" t="s">
        <v>465</v>
      </c>
      <c r="F366" s="145" t="s">
        <v>1044</v>
      </c>
      <c r="G366" s="125" t="s">
        <v>2109</v>
      </c>
      <c r="H366" s="146" t="s">
        <v>880</v>
      </c>
      <c r="I366" s="125"/>
      <c r="J366" s="125"/>
      <c r="K366" s="125"/>
      <c r="P366" s="125"/>
    </row>
    <row r="367" spans="1:16" ht="13.9">
      <c r="A367" s="143">
        <v>32</v>
      </c>
      <c r="B367" s="124" t="s">
        <v>2189</v>
      </c>
      <c r="C367" s="144" t="s">
        <v>1066</v>
      </c>
      <c r="D367" s="145" t="s">
        <v>2207</v>
      </c>
      <c r="E367" s="144" t="s">
        <v>465</v>
      </c>
      <c r="F367" s="145" t="s">
        <v>1044</v>
      </c>
      <c r="G367" s="125" t="s">
        <v>2109</v>
      </c>
      <c r="H367" s="146" t="s">
        <v>880</v>
      </c>
      <c r="I367" s="125"/>
      <c r="J367" s="125"/>
      <c r="K367" s="125"/>
      <c r="P367" s="125"/>
    </row>
    <row r="368" spans="1:16" ht="13.9">
      <c r="A368" s="143">
        <v>32</v>
      </c>
      <c r="B368" s="124" t="s">
        <v>2189</v>
      </c>
      <c r="C368" s="144" t="s">
        <v>573</v>
      </c>
      <c r="D368" s="145" t="s">
        <v>2208</v>
      </c>
      <c r="E368" s="144" t="s">
        <v>573</v>
      </c>
      <c r="F368" s="145" t="s">
        <v>1074</v>
      </c>
      <c r="G368" s="125" t="s">
        <v>2109</v>
      </c>
      <c r="H368" s="146" t="s">
        <v>880</v>
      </c>
      <c r="I368" s="125"/>
      <c r="J368" s="125"/>
      <c r="K368" s="125"/>
      <c r="P368" s="125"/>
    </row>
    <row r="369" spans="1:16" ht="13.9">
      <c r="A369" s="143">
        <v>32</v>
      </c>
      <c r="B369" s="124" t="s">
        <v>2189</v>
      </c>
      <c r="C369" s="144" t="s">
        <v>1022</v>
      </c>
      <c r="D369" s="145" t="s">
        <v>2208</v>
      </c>
      <c r="E369" s="144" t="s">
        <v>573</v>
      </c>
      <c r="F369" s="145" t="s">
        <v>1074</v>
      </c>
      <c r="G369" s="125" t="s">
        <v>2109</v>
      </c>
      <c r="H369" s="146" t="s">
        <v>880</v>
      </c>
      <c r="I369" s="125"/>
      <c r="J369" s="125"/>
      <c r="K369" s="125"/>
      <c r="P369" s="125"/>
    </row>
    <row r="370" spans="1:16" ht="13.9">
      <c r="A370" s="143">
        <v>32</v>
      </c>
      <c r="B370" s="124" t="s">
        <v>2189</v>
      </c>
      <c r="C370" s="144" t="s">
        <v>1089</v>
      </c>
      <c r="D370" s="143">
        <v>3205</v>
      </c>
      <c r="E370" s="152" t="s">
        <v>573</v>
      </c>
      <c r="F370" s="145" t="s">
        <v>1074</v>
      </c>
      <c r="G370" s="125" t="s">
        <v>2109</v>
      </c>
      <c r="H370" s="146" t="s">
        <v>880</v>
      </c>
      <c r="I370" s="125"/>
      <c r="J370" s="125"/>
      <c r="K370" s="125"/>
      <c r="P370" s="125"/>
    </row>
    <row r="371" spans="1:16" ht="13.9">
      <c r="A371" s="143">
        <v>32</v>
      </c>
      <c r="B371" s="124" t="s">
        <v>2189</v>
      </c>
      <c r="C371" s="144" t="s">
        <v>1097</v>
      </c>
      <c r="D371" s="145" t="s">
        <v>2208</v>
      </c>
      <c r="E371" s="144" t="s">
        <v>573</v>
      </c>
      <c r="F371" s="145" t="s">
        <v>1074</v>
      </c>
      <c r="G371" s="125" t="s">
        <v>2109</v>
      </c>
      <c r="H371" s="146" t="s">
        <v>880</v>
      </c>
      <c r="I371" s="125"/>
      <c r="J371" s="125"/>
      <c r="K371" s="125"/>
      <c r="P371" s="125"/>
    </row>
    <row r="372" spans="1:16" ht="13.9">
      <c r="A372" s="143">
        <v>32</v>
      </c>
      <c r="B372" s="124" t="s">
        <v>2189</v>
      </c>
      <c r="C372" s="144" t="s">
        <v>1105</v>
      </c>
      <c r="D372" s="145" t="s">
        <v>2208</v>
      </c>
      <c r="E372" s="144" t="s">
        <v>573</v>
      </c>
      <c r="F372" s="145" t="s">
        <v>1074</v>
      </c>
      <c r="G372" s="125" t="s">
        <v>2109</v>
      </c>
      <c r="H372" s="146" t="s">
        <v>880</v>
      </c>
      <c r="I372" s="125"/>
      <c r="J372" s="125"/>
      <c r="K372" s="125"/>
      <c r="P372" s="125"/>
    </row>
    <row r="373" spans="1:16" ht="13.9">
      <c r="A373" s="143">
        <v>32</v>
      </c>
      <c r="B373" s="124" t="s">
        <v>2189</v>
      </c>
      <c r="C373" s="144" t="s">
        <v>1112</v>
      </c>
      <c r="D373" s="145" t="s">
        <v>2208</v>
      </c>
      <c r="E373" s="144" t="s">
        <v>573</v>
      </c>
      <c r="F373" s="145" t="s">
        <v>1074</v>
      </c>
      <c r="G373" s="125" t="s">
        <v>2109</v>
      </c>
      <c r="H373" s="146" t="s">
        <v>880</v>
      </c>
      <c r="I373" s="125"/>
      <c r="J373" s="125"/>
      <c r="K373" s="125"/>
      <c r="P373" s="125"/>
    </row>
    <row r="374" spans="1:16" ht="13.9">
      <c r="A374" s="143">
        <v>32</v>
      </c>
      <c r="B374" s="124" t="s">
        <v>2189</v>
      </c>
      <c r="C374" s="144" t="s">
        <v>1120</v>
      </c>
      <c r="D374" s="145" t="s">
        <v>2208</v>
      </c>
      <c r="E374" s="144" t="s">
        <v>573</v>
      </c>
      <c r="F374" s="145" t="s">
        <v>1074</v>
      </c>
      <c r="G374" s="125" t="s">
        <v>2109</v>
      </c>
      <c r="H374" s="146" t="s">
        <v>880</v>
      </c>
      <c r="I374" s="125"/>
      <c r="J374" s="125"/>
      <c r="K374" s="125"/>
      <c r="P374" s="125"/>
    </row>
    <row r="375" spans="1:16" ht="13.9">
      <c r="A375" s="143">
        <v>21</v>
      </c>
      <c r="B375" s="124" t="s">
        <v>2141</v>
      </c>
      <c r="C375" s="144" t="s">
        <v>673</v>
      </c>
      <c r="D375" s="145" t="s">
        <v>2209</v>
      </c>
      <c r="E375" s="144" t="s">
        <v>673</v>
      </c>
      <c r="F375" s="145" t="s">
        <v>2111</v>
      </c>
      <c r="G375" s="125" t="s">
        <v>2109</v>
      </c>
      <c r="H375" s="146" t="s">
        <v>880</v>
      </c>
      <c r="I375" s="125"/>
      <c r="J375" s="125"/>
      <c r="K375" s="125"/>
      <c r="P375" s="125"/>
    </row>
    <row r="376" spans="1:16" ht="13.9">
      <c r="A376" s="143">
        <v>21</v>
      </c>
      <c r="B376" s="124" t="s">
        <v>2141</v>
      </c>
      <c r="C376" s="144" t="s">
        <v>1511</v>
      </c>
      <c r="D376" s="145" t="s">
        <v>2209</v>
      </c>
      <c r="E376" s="144" t="s">
        <v>673</v>
      </c>
      <c r="F376" s="145" t="s">
        <v>2111</v>
      </c>
      <c r="G376" s="125" t="s">
        <v>2109</v>
      </c>
      <c r="H376" s="146" t="s">
        <v>880</v>
      </c>
      <c r="I376" s="125"/>
      <c r="J376" s="125"/>
      <c r="K376" s="125"/>
      <c r="P376" s="125"/>
    </row>
    <row r="377" spans="1:16" ht="13.9">
      <c r="A377" s="143">
        <v>32</v>
      </c>
      <c r="B377" s="124" t="s">
        <v>2189</v>
      </c>
      <c r="C377" s="144" t="s">
        <v>1127</v>
      </c>
      <c r="D377" s="143">
        <v>3208</v>
      </c>
      <c r="E377" s="152" t="s">
        <v>684</v>
      </c>
      <c r="F377" s="145" t="s">
        <v>1128</v>
      </c>
      <c r="G377" s="125" t="s">
        <v>2109</v>
      </c>
      <c r="H377" s="146" t="s">
        <v>880</v>
      </c>
      <c r="I377" s="125"/>
      <c r="J377" s="125"/>
      <c r="K377" s="125"/>
      <c r="P377" s="125"/>
    </row>
    <row r="378" spans="1:16" ht="13.9">
      <c r="A378" s="143">
        <v>32</v>
      </c>
      <c r="B378" s="124" t="s">
        <v>2189</v>
      </c>
      <c r="C378" s="144" t="s">
        <v>1135</v>
      </c>
      <c r="D378" s="145" t="s">
        <v>2210</v>
      </c>
      <c r="E378" s="144" t="s">
        <v>684</v>
      </c>
      <c r="F378" s="145" t="s">
        <v>1128</v>
      </c>
      <c r="G378" s="125" t="s">
        <v>2109</v>
      </c>
      <c r="H378" s="146" t="s">
        <v>880</v>
      </c>
      <c r="I378" s="125"/>
      <c r="J378" s="125"/>
      <c r="K378" s="125"/>
      <c r="P378" s="125"/>
    </row>
    <row r="379" spans="1:16" ht="13.9">
      <c r="A379" s="143">
        <v>32</v>
      </c>
      <c r="B379" s="124" t="s">
        <v>2189</v>
      </c>
      <c r="C379" s="144" t="s">
        <v>1142</v>
      </c>
      <c r="D379" s="145" t="s">
        <v>2210</v>
      </c>
      <c r="E379" s="144" t="s">
        <v>684</v>
      </c>
      <c r="F379" s="145" t="s">
        <v>1128</v>
      </c>
      <c r="G379" s="125" t="s">
        <v>2109</v>
      </c>
      <c r="H379" s="146" t="s">
        <v>880</v>
      </c>
      <c r="I379" s="125"/>
      <c r="J379" s="125"/>
      <c r="K379" s="125"/>
      <c r="P379" s="125"/>
    </row>
    <row r="380" spans="1:16" ht="13.9">
      <c r="A380" s="143">
        <v>32</v>
      </c>
      <c r="B380" s="124" t="s">
        <v>2189</v>
      </c>
      <c r="C380" s="144" t="s">
        <v>1150</v>
      </c>
      <c r="D380" s="145" t="s">
        <v>2210</v>
      </c>
      <c r="E380" s="144" t="s">
        <v>684</v>
      </c>
      <c r="F380" s="145" t="s">
        <v>1128</v>
      </c>
      <c r="G380" s="125" t="s">
        <v>2109</v>
      </c>
      <c r="H380" s="146" t="s">
        <v>880</v>
      </c>
      <c r="I380" s="125"/>
      <c r="J380" s="125"/>
      <c r="K380" s="125"/>
      <c r="P380" s="125"/>
    </row>
    <row r="381" spans="1:16" ht="13.9">
      <c r="A381" s="143">
        <v>32</v>
      </c>
      <c r="B381" s="124" t="s">
        <v>2189</v>
      </c>
      <c r="C381" s="144" t="s">
        <v>1158</v>
      </c>
      <c r="D381" s="145" t="s">
        <v>2210</v>
      </c>
      <c r="E381" s="144" t="s">
        <v>684</v>
      </c>
      <c r="F381" s="145" t="s">
        <v>1128</v>
      </c>
      <c r="G381" s="125" t="s">
        <v>2109</v>
      </c>
      <c r="H381" s="146" t="s">
        <v>880</v>
      </c>
      <c r="I381" s="125"/>
      <c r="J381" s="125"/>
      <c r="K381" s="125"/>
      <c r="P381" s="125"/>
    </row>
    <row r="382" spans="1:16" ht="13.9">
      <c r="A382" s="143">
        <v>32</v>
      </c>
      <c r="B382" s="124" t="s">
        <v>2189</v>
      </c>
      <c r="C382" s="144" t="s">
        <v>1166</v>
      </c>
      <c r="D382" s="145" t="s">
        <v>2210</v>
      </c>
      <c r="E382" s="144" t="s">
        <v>684</v>
      </c>
      <c r="F382" s="145" t="s">
        <v>1128</v>
      </c>
      <c r="G382" s="125" t="s">
        <v>2109</v>
      </c>
      <c r="H382" s="146" t="s">
        <v>880</v>
      </c>
      <c r="I382" s="125"/>
      <c r="J382" s="125"/>
      <c r="K382" s="125"/>
      <c r="P382" s="125"/>
    </row>
    <row r="383" spans="1:16" ht="13.9">
      <c r="A383" s="143">
        <v>32</v>
      </c>
      <c r="B383" s="124" t="s">
        <v>2189</v>
      </c>
      <c r="C383" s="144" t="s">
        <v>1174</v>
      </c>
      <c r="D383" s="145" t="s">
        <v>2210</v>
      </c>
      <c r="E383" s="144" t="s">
        <v>684</v>
      </c>
      <c r="F383" s="145" t="s">
        <v>1128</v>
      </c>
      <c r="G383" s="125" t="s">
        <v>2109</v>
      </c>
      <c r="H383" s="146" t="s">
        <v>880</v>
      </c>
      <c r="I383" s="125"/>
      <c r="J383" s="125"/>
      <c r="K383" s="125"/>
      <c r="P383" s="125"/>
    </row>
    <row r="384" spans="1:16" ht="13.9">
      <c r="A384" s="143">
        <v>44</v>
      </c>
      <c r="B384" s="124" t="s">
        <v>747</v>
      </c>
      <c r="C384" s="144" t="s">
        <v>404</v>
      </c>
      <c r="D384" s="145" t="s">
        <v>206</v>
      </c>
      <c r="E384" s="144" t="s">
        <v>206</v>
      </c>
      <c r="F384" s="145" t="s">
        <v>1182</v>
      </c>
      <c r="G384" s="125" t="s">
        <v>2084</v>
      </c>
      <c r="H384" s="146" t="s">
        <v>386</v>
      </c>
      <c r="I384" s="125"/>
      <c r="J384" s="125"/>
      <c r="K384" s="125"/>
      <c r="P384" s="125"/>
    </row>
    <row r="385" spans="1:16" ht="13.9">
      <c r="A385" s="143">
        <v>44</v>
      </c>
      <c r="B385" s="124" t="s">
        <v>747</v>
      </c>
      <c r="C385" s="144" t="s">
        <v>434</v>
      </c>
      <c r="D385" s="145" t="s">
        <v>206</v>
      </c>
      <c r="E385" s="144" t="s">
        <v>206</v>
      </c>
      <c r="F385" s="145" t="s">
        <v>1182</v>
      </c>
      <c r="G385" s="125" t="s">
        <v>2084</v>
      </c>
      <c r="H385" s="146" t="s">
        <v>386</v>
      </c>
      <c r="I385" s="125"/>
      <c r="J385" s="125"/>
      <c r="K385" s="125"/>
      <c r="P385" s="125"/>
    </row>
    <row r="386" spans="1:16" ht="13.9">
      <c r="A386" s="143">
        <v>44</v>
      </c>
      <c r="B386" s="124" t="s">
        <v>747</v>
      </c>
      <c r="C386" s="144" t="s">
        <v>466</v>
      </c>
      <c r="D386" s="145" t="s">
        <v>206</v>
      </c>
      <c r="E386" s="144" t="s">
        <v>206</v>
      </c>
      <c r="F386" s="145" t="s">
        <v>1182</v>
      </c>
      <c r="G386" s="125" t="s">
        <v>2084</v>
      </c>
      <c r="H386" s="146" t="s">
        <v>386</v>
      </c>
      <c r="I386" s="125"/>
      <c r="J386" s="125"/>
      <c r="K386" s="125"/>
      <c r="P386" s="125"/>
    </row>
    <row r="387" spans="1:16" ht="13.9">
      <c r="A387" s="143">
        <v>44</v>
      </c>
      <c r="B387" s="124" t="s">
        <v>747</v>
      </c>
      <c r="C387" s="144" t="s">
        <v>491</v>
      </c>
      <c r="D387" s="145" t="s">
        <v>206</v>
      </c>
      <c r="E387" s="144" t="s">
        <v>206</v>
      </c>
      <c r="F387" s="145" t="s">
        <v>1182</v>
      </c>
      <c r="G387" s="125" t="s">
        <v>2084</v>
      </c>
      <c r="H387" s="146" t="s">
        <v>386</v>
      </c>
      <c r="I387" s="125"/>
      <c r="J387" s="125"/>
      <c r="K387" s="125"/>
      <c r="P387" s="125"/>
    </row>
    <row r="388" spans="1:16" ht="13.9">
      <c r="A388" s="143">
        <v>44</v>
      </c>
      <c r="B388" s="124" t="s">
        <v>747</v>
      </c>
      <c r="C388" s="144" t="s">
        <v>514</v>
      </c>
      <c r="D388" s="145" t="s">
        <v>206</v>
      </c>
      <c r="E388" s="144" t="s">
        <v>206</v>
      </c>
      <c r="F388" s="145" t="s">
        <v>1182</v>
      </c>
      <c r="G388" s="125" t="s">
        <v>2084</v>
      </c>
      <c r="H388" s="146" t="s">
        <v>386</v>
      </c>
      <c r="I388" s="125"/>
      <c r="J388" s="125"/>
      <c r="K388" s="125"/>
      <c r="P388" s="125"/>
    </row>
    <row r="389" spans="1:16" ht="13.9">
      <c r="A389" s="143">
        <v>44</v>
      </c>
      <c r="B389" s="124" t="s">
        <v>747</v>
      </c>
      <c r="C389" s="144" t="s">
        <v>534</v>
      </c>
      <c r="D389" s="145" t="s">
        <v>206</v>
      </c>
      <c r="E389" s="144" t="s">
        <v>206</v>
      </c>
      <c r="F389" s="145" t="s">
        <v>1182</v>
      </c>
      <c r="G389" s="125" t="s">
        <v>2084</v>
      </c>
      <c r="H389" s="146" t="s">
        <v>386</v>
      </c>
      <c r="I389" s="125"/>
      <c r="J389" s="125"/>
      <c r="K389" s="125"/>
      <c r="P389" s="125"/>
    </row>
    <row r="390" spans="1:16" ht="13.9">
      <c r="A390" s="143">
        <v>44</v>
      </c>
      <c r="B390" s="124" t="s">
        <v>747</v>
      </c>
      <c r="C390" s="144" t="s">
        <v>555</v>
      </c>
      <c r="D390" s="145" t="s">
        <v>206</v>
      </c>
      <c r="E390" s="144" t="s">
        <v>206</v>
      </c>
      <c r="F390" s="145" t="s">
        <v>1182</v>
      </c>
      <c r="G390" s="125" t="s">
        <v>2084</v>
      </c>
      <c r="H390" s="146" t="s">
        <v>386</v>
      </c>
      <c r="I390" s="125"/>
      <c r="J390" s="125"/>
      <c r="K390" s="125"/>
      <c r="P390" s="125"/>
    </row>
    <row r="391" spans="1:16" ht="13.9">
      <c r="A391" s="143">
        <v>44</v>
      </c>
      <c r="B391" s="124" t="s">
        <v>747</v>
      </c>
      <c r="C391" s="144" t="s">
        <v>574</v>
      </c>
      <c r="D391" s="145" t="s">
        <v>206</v>
      </c>
      <c r="E391" s="144" t="s">
        <v>206</v>
      </c>
      <c r="F391" s="145" t="s">
        <v>1182</v>
      </c>
      <c r="G391" s="125" t="s">
        <v>2084</v>
      </c>
      <c r="H391" s="146" t="s">
        <v>386</v>
      </c>
      <c r="I391" s="125"/>
      <c r="J391" s="125"/>
      <c r="K391" s="125"/>
      <c r="P391" s="125"/>
    </row>
    <row r="392" spans="1:16" ht="13.9">
      <c r="A392" s="143">
        <v>44</v>
      </c>
      <c r="B392" s="124" t="s">
        <v>747</v>
      </c>
      <c r="C392" s="144" t="s">
        <v>592</v>
      </c>
      <c r="D392" s="145" t="s">
        <v>206</v>
      </c>
      <c r="E392" s="144" t="s">
        <v>206</v>
      </c>
      <c r="F392" s="145" t="s">
        <v>1182</v>
      </c>
      <c r="G392" s="125" t="s">
        <v>2084</v>
      </c>
      <c r="H392" s="146" t="s">
        <v>386</v>
      </c>
      <c r="I392" s="125"/>
      <c r="J392" s="125"/>
      <c r="K392" s="125"/>
      <c r="P392" s="125"/>
    </row>
    <row r="393" spans="1:16" ht="13.9">
      <c r="A393" s="143">
        <v>44</v>
      </c>
      <c r="B393" s="124" t="s">
        <v>747</v>
      </c>
      <c r="C393" s="144" t="s">
        <v>608</v>
      </c>
      <c r="D393" s="145" t="s">
        <v>206</v>
      </c>
      <c r="E393" s="144" t="s">
        <v>206</v>
      </c>
      <c r="F393" s="145" t="s">
        <v>1182</v>
      </c>
      <c r="G393" s="125" t="s">
        <v>2084</v>
      </c>
      <c r="H393" s="146" t="s">
        <v>386</v>
      </c>
      <c r="I393" s="125"/>
      <c r="J393" s="125"/>
      <c r="K393" s="125"/>
      <c r="P393" s="125"/>
    </row>
    <row r="394" spans="1:16" ht="13.9">
      <c r="A394" s="143">
        <v>44</v>
      </c>
      <c r="B394" s="124" t="s">
        <v>747</v>
      </c>
      <c r="C394" s="144" t="s">
        <v>622</v>
      </c>
      <c r="D394" s="145" t="s">
        <v>206</v>
      </c>
      <c r="E394" s="144" t="s">
        <v>206</v>
      </c>
      <c r="F394" s="145" t="s">
        <v>1182</v>
      </c>
      <c r="G394" s="125" t="s">
        <v>2084</v>
      </c>
      <c r="H394" s="146" t="s">
        <v>386</v>
      </c>
      <c r="I394" s="125"/>
      <c r="J394" s="125"/>
      <c r="K394" s="125"/>
      <c r="P394" s="125"/>
    </row>
    <row r="395" spans="1:16" ht="13.9">
      <c r="A395" s="143">
        <v>44</v>
      </c>
      <c r="B395" s="124" t="s">
        <v>747</v>
      </c>
      <c r="C395" s="144" t="s">
        <v>633</v>
      </c>
      <c r="D395" s="145" t="s">
        <v>206</v>
      </c>
      <c r="E395" s="144" t="s">
        <v>206</v>
      </c>
      <c r="F395" s="145" t="s">
        <v>1182</v>
      </c>
      <c r="G395" s="125" t="s">
        <v>2084</v>
      </c>
      <c r="H395" s="146" t="s">
        <v>386</v>
      </c>
      <c r="I395" s="125"/>
      <c r="J395" s="125"/>
      <c r="K395" s="125"/>
      <c r="P395" s="125"/>
    </row>
    <row r="396" spans="1:16" ht="13.9">
      <c r="A396" s="143">
        <v>44</v>
      </c>
      <c r="B396" s="124" t="s">
        <v>747</v>
      </c>
      <c r="C396" s="144" t="s">
        <v>644</v>
      </c>
      <c r="D396" s="145" t="s">
        <v>206</v>
      </c>
      <c r="E396" s="144" t="s">
        <v>206</v>
      </c>
      <c r="F396" s="145" t="s">
        <v>1182</v>
      </c>
      <c r="G396" s="125" t="s">
        <v>2084</v>
      </c>
      <c r="H396" s="146" t="s">
        <v>386</v>
      </c>
      <c r="I396" s="125"/>
      <c r="J396" s="125"/>
      <c r="K396" s="125"/>
      <c r="P396" s="125"/>
    </row>
    <row r="397" spans="1:16" ht="13.9">
      <c r="A397" s="143">
        <v>44</v>
      </c>
      <c r="B397" s="124" t="s">
        <v>747</v>
      </c>
      <c r="C397" s="144" t="s">
        <v>655</v>
      </c>
      <c r="D397" s="145" t="s">
        <v>206</v>
      </c>
      <c r="E397" s="144" t="s">
        <v>206</v>
      </c>
      <c r="F397" s="145" t="s">
        <v>1182</v>
      </c>
      <c r="G397" s="125" t="s">
        <v>2084</v>
      </c>
      <c r="H397" s="146" t="s">
        <v>386</v>
      </c>
      <c r="I397" s="125"/>
      <c r="J397" s="125"/>
      <c r="K397" s="125"/>
      <c r="P397" s="125"/>
    </row>
    <row r="398" spans="1:16" ht="13.9">
      <c r="A398" s="143">
        <v>44</v>
      </c>
      <c r="B398" s="124" t="s">
        <v>747</v>
      </c>
      <c r="C398" s="144" t="s">
        <v>666</v>
      </c>
      <c r="D398" s="145" t="s">
        <v>206</v>
      </c>
      <c r="E398" s="144" t="s">
        <v>206</v>
      </c>
      <c r="F398" s="145" t="s">
        <v>1182</v>
      </c>
      <c r="G398" s="125" t="s">
        <v>2084</v>
      </c>
      <c r="H398" s="146" t="s">
        <v>386</v>
      </c>
      <c r="I398" s="125"/>
      <c r="J398" s="125"/>
      <c r="K398" s="125"/>
      <c r="P398" s="125"/>
    </row>
    <row r="399" spans="1:16" ht="13.9">
      <c r="A399" s="143">
        <v>44</v>
      </c>
      <c r="B399" s="124" t="s">
        <v>747</v>
      </c>
      <c r="C399" s="144" t="s">
        <v>676</v>
      </c>
      <c r="D399" s="145" t="s">
        <v>206</v>
      </c>
      <c r="E399" s="144" t="s">
        <v>206</v>
      </c>
      <c r="F399" s="145" t="s">
        <v>1182</v>
      </c>
      <c r="G399" s="125" t="s">
        <v>2084</v>
      </c>
      <c r="H399" s="146" t="s">
        <v>386</v>
      </c>
      <c r="I399" s="125"/>
      <c r="J399" s="125"/>
      <c r="K399" s="125"/>
      <c r="P399" s="125"/>
    </row>
    <row r="400" spans="1:16" ht="13.9">
      <c r="A400" s="143">
        <v>44</v>
      </c>
      <c r="B400" s="124" t="s">
        <v>747</v>
      </c>
      <c r="C400" s="144" t="s">
        <v>685</v>
      </c>
      <c r="D400" s="145" t="s">
        <v>206</v>
      </c>
      <c r="E400" s="144" t="s">
        <v>206</v>
      </c>
      <c r="F400" s="145" t="s">
        <v>1182</v>
      </c>
      <c r="G400" s="125" t="s">
        <v>2084</v>
      </c>
      <c r="H400" s="146" t="s">
        <v>386</v>
      </c>
      <c r="I400" s="125"/>
      <c r="J400" s="125"/>
      <c r="K400" s="125"/>
      <c r="P400" s="125"/>
    </row>
    <row r="401" spans="1:16" ht="13.9">
      <c r="A401" s="143">
        <v>44</v>
      </c>
      <c r="B401" s="124" t="s">
        <v>747</v>
      </c>
      <c r="C401" s="144" t="s">
        <v>694</v>
      </c>
      <c r="D401" s="145" t="s">
        <v>206</v>
      </c>
      <c r="E401" s="144" t="s">
        <v>206</v>
      </c>
      <c r="F401" s="145" t="s">
        <v>1182</v>
      </c>
      <c r="G401" s="125" t="s">
        <v>2084</v>
      </c>
      <c r="H401" s="146" t="s">
        <v>386</v>
      </c>
      <c r="I401" s="125"/>
      <c r="J401" s="125"/>
      <c r="K401" s="125"/>
      <c r="P401" s="125"/>
    </row>
    <row r="402" spans="1:16" ht="13.9">
      <c r="A402" s="143">
        <v>44</v>
      </c>
      <c r="B402" s="124" t="s">
        <v>747</v>
      </c>
      <c r="C402" s="144" t="s">
        <v>704</v>
      </c>
      <c r="D402" s="145" t="s">
        <v>206</v>
      </c>
      <c r="E402" s="144" t="s">
        <v>206</v>
      </c>
      <c r="F402" s="145" t="s">
        <v>1182</v>
      </c>
      <c r="G402" s="125" t="s">
        <v>2084</v>
      </c>
      <c r="H402" s="146" t="s">
        <v>386</v>
      </c>
      <c r="I402" s="125"/>
      <c r="J402" s="125"/>
      <c r="K402" s="125"/>
      <c r="P402" s="125"/>
    </row>
    <row r="403" spans="1:16" ht="13.9">
      <c r="A403" s="143">
        <v>44</v>
      </c>
      <c r="B403" s="124" t="s">
        <v>747</v>
      </c>
      <c r="C403" s="144" t="s">
        <v>714</v>
      </c>
      <c r="D403" s="145" t="s">
        <v>206</v>
      </c>
      <c r="E403" s="144" t="s">
        <v>206</v>
      </c>
      <c r="F403" s="145" t="s">
        <v>1182</v>
      </c>
      <c r="G403" s="125" t="s">
        <v>2084</v>
      </c>
      <c r="H403" s="146" t="s">
        <v>386</v>
      </c>
      <c r="I403" s="125"/>
      <c r="J403" s="125"/>
      <c r="K403" s="125"/>
      <c r="P403" s="125"/>
    </row>
    <row r="404" spans="1:16" ht="13.9">
      <c r="A404" s="143">
        <v>44</v>
      </c>
      <c r="B404" s="124" t="s">
        <v>747</v>
      </c>
      <c r="C404" s="144" t="s">
        <v>723</v>
      </c>
      <c r="D404" s="145" t="s">
        <v>206</v>
      </c>
      <c r="E404" s="144" t="s">
        <v>206</v>
      </c>
      <c r="F404" s="145" t="s">
        <v>1182</v>
      </c>
      <c r="G404" s="125" t="s">
        <v>2084</v>
      </c>
      <c r="H404" s="146" t="s">
        <v>386</v>
      </c>
      <c r="I404" s="125"/>
      <c r="J404" s="125"/>
      <c r="K404" s="125"/>
      <c r="P404" s="125"/>
    </row>
    <row r="405" spans="1:16" ht="13.9">
      <c r="A405" s="143">
        <v>44</v>
      </c>
      <c r="B405" s="124" t="s">
        <v>747</v>
      </c>
      <c r="C405" s="144" t="s">
        <v>732</v>
      </c>
      <c r="D405" s="145" t="s">
        <v>206</v>
      </c>
      <c r="E405" s="144" t="s">
        <v>206</v>
      </c>
      <c r="F405" s="145" t="s">
        <v>1182</v>
      </c>
      <c r="G405" s="125" t="s">
        <v>2084</v>
      </c>
      <c r="H405" s="146" t="s">
        <v>386</v>
      </c>
      <c r="I405" s="125"/>
      <c r="J405" s="125"/>
      <c r="K405" s="125"/>
      <c r="P405" s="125"/>
    </row>
    <row r="406" spans="1:16" ht="13.9">
      <c r="A406" s="143">
        <v>44</v>
      </c>
      <c r="B406" s="124" t="s">
        <v>747</v>
      </c>
      <c r="C406" s="144" t="s">
        <v>740</v>
      </c>
      <c r="D406" s="145" t="s">
        <v>206</v>
      </c>
      <c r="E406" s="144" t="s">
        <v>206</v>
      </c>
      <c r="F406" s="145" t="s">
        <v>1182</v>
      </c>
      <c r="G406" s="125" t="s">
        <v>2084</v>
      </c>
      <c r="H406" s="146" t="s">
        <v>386</v>
      </c>
      <c r="I406" s="125"/>
      <c r="J406" s="125"/>
      <c r="K406" s="125"/>
      <c r="P406" s="125"/>
    </row>
    <row r="407" spans="1:16" ht="13.9">
      <c r="A407" s="143">
        <v>44</v>
      </c>
      <c r="B407" s="124" t="s">
        <v>747</v>
      </c>
      <c r="C407" s="144" t="s">
        <v>747</v>
      </c>
      <c r="D407" s="145" t="s">
        <v>206</v>
      </c>
      <c r="E407" s="144" t="s">
        <v>206</v>
      </c>
      <c r="F407" s="145" t="s">
        <v>1182</v>
      </c>
      <c r="G407" s="125" t="s">
        <v>2084</v>
      </c>
      <c r="H407" s="146" t="s">
        <v>386</v>
      </c>
      <c r="I407" s="125"/>
      <c r="J407" s="125"/>
      <c r="K407" s="125"/>
      <c r="P407" s="125"/>
    </row>
    <row r="408" spans="1:16" ht="13.9">
      <c r="A408" s="143">
        <v>42</v>
      </c>
      <c r="B408" s="124" t="s">
        <v>2211</v>
      </c>
      <c r="C408" s="144" t="s">
        <v>1094</v>
      </c>
      <c r="D408" s="145" t="s">
        <v>2212</v>
      </c>
      <c r="E408" s="144" t="s">
        <v>430</v>
      </c>
      <c r="F408" s="145" t="s">
        <v>1591</v>
      </c>
      <c r="G408" s="125" t="s">
        <v>2084</v>
      </c>
      <c r="H408" s="146" t="s">
        <v>386</v>
      </c>
      <c r="I408" s="125"/>
      <c r="J408" s="125"/>
      <c r="K408" s="125"/>
      <c r="P408" s="125"/>
    </row>
    <row r="409" spans="1:16" ht="13.9">
      <c r="A409" s="143">
        <v>42</v>
      </c>
      <c r="B409" s="124" t="s">
        <v>2211</v>
      </c>
      <c r="C409" s="144" t="s">
        <v>1345</v>
      </c>
      <c r="D409" s="145" t="s">
        <v>2212</v>
      </c>
      <c r="E409" s="144" t="s">
        <v>430</v>
      </c>
      <c r="F409" s="145" t="s">
        <v>1591</v>
      </c>
      <c r="G409" s="125" t="s">
        <v>2084</v>
      </c>
      <c r="H409" s="146" t="s">
        <v>386</v>
      </c>
      <c r="I409" s="125"/>
      <c r="J409" s="125"/>
      <c r="K409" s="125"/>
      <c r="P409" s="125"/>
    </row>
    <row r="410" spans="1:16" ht="13.9">
      <c r="A410" s="143">
        <v>42</v>
      </c>
      <c r="B410" s="124" t="s">
        <v>2211</v>
      </c>
      <c r="C410" s="144" t="s">
        <v>1365</v>
      </c>
      <c r="D410" s="145" t="s">
        <v>2212</v>
      </c>
      <c r="E410" s="144" t="s">
        <v>430</v>
      </c>
      <c r="F410" s="145" t="s">
        <v>1591</v>
      </c>
      <c r="G410" s="125" t="s">
        <v>2084</v>
      </c>
      <c r="H410" s="146" t="s">
        <v>386</v>
      </c>
      <c r="I410" s="125"/>
      <c r="J410" s="125"/>
      <c r="K410" s="125"/>
      <c r="P410" s="125"/>
    </row>
    <row r="411" spans="1:16" ht="13.9">
      <c r="A411" s="143">
        <v>42</v>
      </c>
      <c r="B411" s="124" t="s">
        <v>2211</v>
      </c>
      <c r="C411" s="144" t="s">
        <v>1379</v>
      </c>
      <c r="D411" s="145" t="s">
        <v>2212</v>
      </c>
      <c r="E411" s="144" t="s">
        <v>430</v>
      </c>
      <c r="F411" s="145" t="s">
        <v>1591</v>
      </c>
      <c r="G411" s="125" t="s">
        <v>2084</v>
      </c>
      <c r="H411" s="146" t="s">
        <v>386</v>
      </c>
      <c r="I411" s="125"/>
      <c r="J411" s="125"/>
      <c r="K411" s="125"/>
      <c r="P411" s="125"/>
    </row>
    <row r="412" spans="1:16" ht="13.9">
      <c r="A412" s="143">
        <v>42</v>
      </c>
      <c r="B412" s="124" t="s">
        <v>2211</v>
      </c>
      <c r="C412" s="144" t="s">
        <v>1388</v>
      </c>
      <c r="D412" s="145" t="s">
        <v>2212</v>
      </c>
      <c r="E412" s="144" t="s">
        <v>430</v>
      </c>
      <c r="F412" s="145" t="s">
        <v>1591</v>
      </c>
      <c r="G412" s="125" t="s">
        <v>2084</v>
      </c>
      <c r="H412" s="146" t="s">
        <v>386</v>
      </c>
      <c r="I412" s="125"/>
      <c r="J412" s="125"/>
      <c r="K412" s="125"/>
      <c r="P412" s="125"/>
    </row>
    <row r="413" spans="1:16" ht="13.9">
      <c r="A413" s="143">
        <v>42</v>
      </c>
      <c r="B413" s="124" t="s">
        <v>2211</v>
      </c>
      <c r="C413" s="144" t="s">
        <v>1397</v>
      </c>
      <c r="D413" s="145" t="s">
        <v>2212</v>
      </c>
      <c r="E413" s="144" t="s">
        <v>430</v>
      </c>
      <c r="F413" s="145" t="s">
        <v>1591</v>
      </c>
      <c r="G413" s="125" t="s">
        <v>2084</v>
      </c>
      <c r="H413" s="146" t="s">
        <v>386</v>
      </c>
      <c r="I413" s="125"/>
      <c r="J413" s="125"/>
      <c r="K413" s="125"/>
      <c r="P413" s="125"/>
    </row>
    <row r="414" spans="1:16" ht="13.9">
      <c r="A414" s="143">
        <v>42</v>
      </c>
      <c r="B414" s="124" t="s">
        <v>2211</v>
      </c>
      <c r="C414" s="144" t="s">
        <v>1440</v>
      </c>
      <c r="D414" s="145" t="s">
        <v>2212</v>
      </c>
      <c r="E414" s="144" t="s">
        <v>430</v>
      </c>
      <c r="F414" s="145" t="s">
        <v>1591</v>
      </c>
      <c r="G414" s="125" t="s">
        <v>2084</v>
      </c>
      <c r="H414" s="146" t="s">
        <v>386</v>
      </c>
      <c r="I414" s="125"/>
      <c r="J414" s="125"/>
      <c r="K414" s="125"/>
      <c r="P414" s="125"/>
    </row>
    <row r="415" spans="1:16" ht="13.9">
      <c r="A415" s="143">
        <v>42</v>
      </c>
      <c r="B415" s="124" t="s">
        <v>2211</v>
      </c>
      <c r="C415" s="144" t="s">
        <v>1498</v>
      </c>
      <c r="D415" s="145" t="s">
        <v>2212</v>
      </c>
      <c r="E415" s="144" t="s">
        <v>430</v>
      </c>
      <c r="F415" s="145" t="s">
        <v>1591</v>
      </c>
      <c r="G415" s="125" t="s">
        <v>2084</v>
      </c>
      <c r="H415" s="146" t="s">
        <v>386</v>
      </c>
      <c r="I415" s="125"/>
      <c r="J415" s="125"/>
      <c r="K415" s="125"/>
      <c r="P415" s="125"/>
    </row>
    <row r="416" spans="1:16" ht="13.9">
      <c r="A416" s="143">
        <v>30</v>
      </c>
      <c r="B416" s="124" t="s">
        <v>360</v>
      </c>
      <c r="C416" s="144" t="s">
        <v>1608</v>
      </c>
      <c r="D416" s="145" t="s">
        <v>2213</v>
      </c>
      <c r="E416" s="144" t="s">
        <v>513</v>
      </c>
      <c r="F416" s="145" t="s">
        <v>1609</v>
      </c>
      <c r="G416" s="125" t="s">
        <v>2103</v>
      </c>
      <c r="H416" s="146" t="s">
        <v>274</v>
      </c>
      <c r="I416" s="125"/>
      <c r="J416" s="125"/>
      <c r="K416" s="125"/>
      <c r="P416" s="125"/>
    </row>
    <row r="417" spans="1:16" ht="13.9">
      <c r="A417" s="143">
        <v>32</v>
      </c>
      <c r="B417" s="124" t="s">
        <v>2189</v>
      </c>
      <c r="C417" s="144" t="s">
        <v>1065</v>
      </c>
      <c r="D417" s="143">
        <v>3203</v>
      </c>
      <c r="E417" s="152" t="s">
        <v>513</v>
      </c>
      <c r="F417" s="145" t="s">
        <v>1609</v>
      </c>
      <c r="G417" s="125" t="s">
        <v>2103</v>
      </c>
      <c r="H417" s="146" t="s">
        <v>274</v>
      </c>
      <c r="I417" s="125"/>
      <c r="J417" s="125"/>
      <c r="K417" s="125"/>
      <c r="P417" s="125"/>
    </row>
    <row r="418" spans="1:16" ht="13.9">
      <c r="A418" s="143">
        <v>32</v>
      </c>
      <c r="B418" s="124" t="s">
        <v>2189</v>
      </c>
      <c r="C418" s="144" t="s">
        <v>1367</v>
      </c>
      <c r="D418" s="145" t="s">
        <v>2214</v>
      </c>
      <c r="E418" s="144" t="s">
        <v>513</v>
      </c>
      <c r="F418" s="145" t="s">
        <v>1609</v>
      </c>
      <c r="G418" s="125" t="s">
        <v>2103</v>
      </c>
      <c r="H418" s="146" t="s">
        <v>274</v>
      </c>
      <c r="I418" s="125"/>
      <c r="J418" s="125"/>
      <c r="K418" s="125"/>
      <c r="P418" s="125"/>
    </row>
    <row r="419" spans="1:16" ht="13.9">
      <c r="A419" s="143">
        <v>42</v>
      </c>
      <c r="B419" s="124" t="s">
        <v>2211</v>
      </c>
      <c r="C419" s="144" t="s">
        <v>1020</v>
      </c>
      <c r="D419" s="145" t="s">
        <v>2215</v>
      </c>
      <c r="E419" s="144" t="s">
        <v>530</v>
      </c>
      <c r="F419" s="145" t="s">
        <v>1616</v>
      </c>
      <c r="G419" s="125" t="s">
        <v>2084</v>
      </c>
      <c r="H419" s="146" t="s">
        <v>386</v>
      </c>
      <c r="I419" s="125"/>
      <c r="J419" s="125"/>
      <c r="K419" s="125"/>
      <c r="P419" s="125"/>
    </row>
    <row r="420" spans="1:16" ht="13.9">
      <c r="A420" s="143">
        <v>42</v>
      </c>
      <c r="B420" s="124" t="s">
        <v>2211</v>
      </c>
      <c r="C420" s="144" t="s">
        <v>1103</v>
      </c>
      <c r="D420" s="145" t="s">
        <v>2215</v>
      </c>
      <c r="E420" s="144" t="s">
        <v>530</v>
      </c>
      <c r="F420" s="145" t="s">
        <v>1616</v>
      </c>
      <c r="G420" s="125" t="s">
        <v>2084</v>
      </c>
      <c r="H420" s="146" t="s">
        <v>386</v>
      </c>
      <c r="I420" s="125"/>
      <c r="J420" s="125"/>
      <c r="K420" s="125"/>
      <c r="P420" s="125"/>
    </row>
    <row r="421" spans="1:16" ht="13.9">
      <c r="A421" s="143">
        <v>42</v>
      </c>
      <c r="B421" s="124" t="s">
        <v>2211</v>
      </c>
      <c r="C421" s="144" t="s">
        <v>1226</v>
      </c>
      <c r="D421" s="145" t="s">
        <v>2215</v>
      </c>
      <c r="E421" s="144" t="s">
        <v>530</v>
      </c>
      <c r="F421" s="145" t="s">
        <v>1616</v>
      </c>
      <c r="G421" s="125" t="s">
        <v>2084</v>
      </c>
      <c r="H421" s="146" t="s">
        <v>386</v>
      </c>
      <c r="I421" s="125"/>
      <c r="J421" s="125"/>
      <c r="K421" s="125"/>
      <c r="P421" s="125"/>
    </row>
    <row r="422" spans="1:16" ht="13.9">
      <c r="A422" s="143">
        <v>42</v>
      </c>
      <c r="B422" s="124" t="s">
        <v>2211</v>
      </c>
      <c r="C422" s="144" t="s">
        <v>1245</v>
      </c>
      <c r="D422" s="145" t="s">
        <v>2215</v>
      </c>
      <c r="E422" s="144" t="s">
        <v>530</v>
      </c>
      <c r="F422" s="145" t="s">
        <v>1616</v>
      </c>
      <c r="G422" s="125" t="s">
        <v>2084</v>
      </c>
      <c r="H422" s="146" t="s">
        <v>386</v>
      </c>
      <c r="I422" s="125"/>
      <c r="J422" s="125"/>
      <c r="K422" s="125"/>
      <c r="P422" s="125"/>
    </row>
    <row r="423" spans="1:16" ht="13.9">
      <c r="A423" s="143">
        <v>42</v>
      </c>
      <c r="B423" s="124" t="s">
        <v>2211</v>
      </c>
      <c r="C423" s="144" t="s">
        <v>1306</v>
      </c>
      <c r="D423" s="145" t="s">
        <v>2215</v>
      </c>
      <c r="E423" s="144" t="s">
        <v>530</v>
      </c>
      <c r="F423" s="145" t="s">
        <v>1616</v>
      </c>
      <c r="G423" s="125" t="s">
        <v>2084</v>
      </c>
      <c r="H423" s="146" t="s">
        <v>386</v>
      </c>
      <c r="I423" s="125"/>
      <c r="J423" s="125"/>
      <c r="K423" s="125"/>
      <c r="P423" s="125"/>
    </row>
    <row r="424" spans="1:16" ht="13.9">
      <c r="A424" s="143">
        <v>42</v>
      </c>
      <c r="B424" s="124" t="s">
        <v>2211</v>
      </c>
      <c r="C424" s="144" t="s">
        <v>1324</v>
      </c>
      <c r="D424" s="145" t="s">
        <v>2215</v>
      </c>
      <c r="E424" s="144" t="s">
        <v>530</v>
      </c>
      <c r="F424" s="145" t="s">
        <v>1616</v>
      </c>
      <c r="G424" s="125" t="s">
        <v>2084</v>
      </c>
      <c r="H424" s="146" t="s">
        <v>386</v>
      </c>
      <c r="I424" s="125"/>
      <c r="J424" s="125"/>
      <c r="K424" s="125"/>
      <c r="P424" s="125"/>
    </row>
    <row r="425" spans="1:16" ht="13.9">
      <c r="A425" s="143">
        <v>42</v>
      </c>
      <c r="B425" s="124" t="s">
        <v>2211</v>
      </c>
      <c r="C425" s="144" t="s">
        <v>1332</v>
      </c>
      <c r="D425" s="145" t="s">
        <v>2215</v>
      </c>
      <c r="E425" s="144" t="s">
        <v>530</v>
      </c>
      <c r="F425" s="145" t="s">
        <v>1616</v>
      </c>
      <c r="G425" s="125" t="s">
        <v>2084</v>
      </c>
      <c r="H425" s="146" t="s">
        <v>386</v>
      </c>
      <c r="I425" s="125"/>
      <c r="J425" s="125"/>
      <c r="K425" s="125"/>
      <c r="P425" s="125"/>
    </row>
    <row r="426" spans="1:16" ht="13.9">
      <c r="A426" s="143">
        <v>42</v>
      </c>
      <c r="B426" s="124" t="s">
        <v>2211</v>
      </c>
      <c r="C426" s="144" t="s">
        <v>1353</v>
      </c>
      <c r="D426" s="145" t="s">
        <v>2215</v>
      </c>
      <c r="E426" s="144" t="s">
        <v>530</v>
      </c>
      <c r="F426" s="145" t="s">
        <v>1616</v>
      </c>
      <c r="G426" s="125" t="s">
        <v>2084</v>
      </c>
      <c r="H426" s="146" t="s">
        <v>386</v>
      </c>
      <c r="I426" s="125"/>
      <c r="J426" s="125"/>
      <c r="K426" s="125"/>
      <c r="P426" s="125"/>
    </row>
    <row r="427" spans="1:16" ht="13.9">
      <c r="A427" s="143">
        <v>42</v>
      </c>
      <c r="B427" s="124" t="s">
        <v>2211</v>
      </c>
      <c r="C427" s="144" t="s">
        <v>1361</v>
      </c>
      <c r="D427" s="145" t="s">
        <v>2215</v>
      </c>
      <c r="E427" s="144" t="s">
        <v>530</v>
      </c>
      <c r="F427" s="145" t="s">
        <v>1616</v>
      </c>
      <c r="G427" s="125" t="s">
        <v>2084</v>
      </c>
      <c r="H427" s="146" t="s">
        <v>386</v>
      </c>
      <c r="I427" s="125"/>
      <c r="J427" s="125"/>
      <c r="K427" s="125"/>
      <c r="P427" s="125"/>
    </row>
    <row r="428" spans="1:16" ht="13.9">
      <c r="A428" s="143">
        <v>42</v>
      </c>
      <c r="B428" s="124" t="s">
        <v>2211</v>
      </c>
      <c r="C428" s="144" t="s">
        <v>1370</v>
      </c>
      <c r="D428" s="145" t="s">
        <v>2215</v>
      </c>
      <c r="E428" s="144" t="s">
        <v>530</v>
      </c>
      <c r="F428" s="145" t="s">
        <v>1616</v>
      </c>
      <c r="G428" s="125" t="s">
        <v>2084</v>
      </c>
      <c r="H428" s="146" t="s">
        <v>386</v>
      </c>
      <c r="I428" s="125"/>
      <c r="J428" s="125"/>
      <c r="K428" s="125"/>
      <c r="P428" s="125"/>
    </row>
    <row r="429" spans="1:16" ht="13.9">
      <c r="A429" s="143">
        <v>42</v>
      </c>
      <c r="B429" s="124" t="s">
        <v>2211</v>
      </c>
      <c r="C429" s="144" t="s">
        <v>1414</v>
      </c>
      <c r="D429" s="145" t="s">
        <v>2215</v>
      </c>
      <c r="E429" s="144" t="s">
        <v>530</v>
      </c>
      <c r="F429" s="145" t="s">
        <v>1616</v>
      </c>
      <c r="G429" s="125" t="s">
        <v>2084</v>
      </c>
      <c r="H429" s="146" t="s">
        <v>386</v>
      </c>
      <c r="I429" s="125"/>
      <c r="J429" s="125"/>
      <c r="K429" s="125"/>
      <c r="P429" s="125"/>
    </row>
    <row r="430" spans="1:16" ht="13.9">
      <c r="A430" s="143">
        <v>42</v>
      </c>
      <c r="B430" s="124" t="s">
        <v>2211</v>
      </c>
      <c r="C430" s="144" t="s">
        <v>1457</v>
      </c>
      <c r="D430" s="145" t="s">
        <v>2215</v>
      </c>
      <c r="E430" s="144" t="s">
        <v>530</v>
      </c>
      <c r="F430" s="145" t="s">
        <v>1616</v>
      </c>
      <c r="G430" s="125" t="s">
        <v>2084</v>
      </c>
      <c r="H430" s="146" t="s">
        <v>386</v>
      </c>
      <c r="I430" s="125"/>
      <c r="J430" s="125"/>
      <c r="K430" s="125"/>
      <c r="P430" s="125"/>
    </row>
    <row r="431" spans="1:16" ht="13.9">
      <c r="A431" s="143">
        <v>42</v>
      </c>
      <c r="B431" s="124" t="s">
        <v>2211</v>
      </c>
      <c r="C431" s="144" t="s">
        <v>1467</v>
      </c>
      <c r="D431" s="145" t="s">
        <v>2215</v>
      </c>
      <c r="E431" s="144" t="s">
        <v>530</v>
      </c>
      <c r="F431" s="145" t="s">
        <v>1616</v>
      </c>
      <c r="G431" s="125" t="s">
        <v>2084</v>
      </c>
      <c r="H431" s="146" t="s">
        <v>386</v>
      </c>
      <c r="I431" s="125"/>
      <c r="J431" s="125"/>
      <c r="K431" s="125"/>
      <c r="P431" s="125"/>
    </row>
    <row r="432" spans="1:16" ht="13.9">
      <c r="A432" s="143">
        <v>42</v>
      </c>
      <c r="B432" s="124" t="s">
        <v>2211</v>
      </c>
      <c r="C432" s="144" t="s">
        <v>1470</v>
      </c>
      <c r="D432" s="145" t="s">
        <v>2215</v>
      </c>
      <c r="E432" s="144" t="s">
        <v>530</v>
      </c>
      <c r="F432" s="145" t="s">
        <v>1616</v>
      </c>
      <c r="G432" s="125" t="s">
        <v>2084</v>
      </c>
      <c r="H432" s="146" t="s">
        <v>386</v>
      </c>
      <c r="I432" s="125"/>
      <c r="J432" s="125"/>
      <c r="K432" s="125"/>
      <c r="P432" s="125"/>
    </row>
    <row r="433" spans="1:16" ht="13.9">
      <c r="A433" s="143">
        <v>42</v>
      </c>
      <c r="B433" s="124" t="s">
        <v>2211</v>
      </c>
      <c r="C433" s="144" t="s">
        <v>1492</v>
      </c>
      <c r="D433" s="145" t="s">
        <v>2215</v>
      </c>
      <c r="E433" s="144" t="s">
        <v>530</v>
      </c>
      <c r="F433" s="145" t="s">
        <v>1616</v>
      </c>
      <c r="G433" s="125" t="s">
        <v>2084</v>
      </c>
      <c r="H433" s="146" t="s">
        <v>386</v>
      </c>
      <c r="I433" s="125"/>
      <c r="J433" s="125"/>
      <c r="K433" s="125"/>
      <c r="P433" s="125"/>
    </row>
    <row r="434" spans="1:16" ht="13.9">
      <c r="A434" s="143">
        <v>42</v>
      </c>
      <c r="B434" s="124" t="s">
        <v>2211</v>
      </c>
      <c r="C434" s="144" t="s">
        <v>1527</v>
      </c>
      <c r="D434" s="145" t="s">
        <v>2215</v>
      </c>
      <c r="E434" s="144" t="s">
        <v>530</v>
      </c>
      <c r="F434" s="145" t="s">
        <v>1616</v>
      </c>
      <c r="G434" s="125" t="s">
        <v>2084</v>
      </c>
      <c r="H434" s="146" t="s">
        <v>386</v>
      </c>
      <c r="I434" s="125"/>
      <c r="J434" s="125"/>
      <c r="K434" s="125"/>
      <c r="P434" s="125"/>
    </row>
    <row r="435" spans="1:16" ht="13.9">
      <c r="A435" s="143">
        <v>42</v>
      </c>
      <c r="B435" s="124" t="s">
        <v>2211</v>
      </c>
      <c r="C435" s="144" t="s">
        <v>1536</v>
      </c>
      <c r="D435" s="145" t="s">
        <v>2215</v>
      </c>
      <c r="E435" s="144" t="s">
        <v>530</v>
      </c>
      <c r="F435" s="145" t="s">
        <v>1616</v>
      </c>
      <c r="G435" s="125" t="s">
        <v>2084</v>
      </c>
      <c r="H435" s="146" t="s">
        <v>386</v>
      </c>
      <c r="I435" s="125"/>
      <c r="J435" s="125"/>
      <c r="K435" s="125"/>
      <c r="P435" s="125"/>
    </row>
    <row r="436" spans="1:16" ht="13.9">
      <c r="A436" s="143">
        <v>42</v>
      </c>
      <c r="B436" s="124" t="s">
        <v>2211</v>
      </c>
      <c r="C436" s="144" t="s">
        <v>1539</v>
      </c>
      <c r="D436" s="145" t="s">
        <v>2215</v>
      </c>
      <c r="E436" s="144" t="s">
        <v>530</v>
      </c>
      <c r="F436" s="145" t="s">
        <v>1616</v>
      </c>
      <c r="G436" s="125" t="s">
        <v>2084</v>
      </c>
      <c r="H436" s="146" t="s">
        <v>386</v>
      </c>
      <c r="I436" s="125"/>
      <c r="J436" s="125"/>
      <c r="K436" s="125"/>
      <c r="P436" s="125"/>
    </row>
    <row r="437" spans="1:16" ht="13.9">
      <c r="A437" s="143">
        <v>42</v>
      </c>
      <c r="B437" s="124" t="s">
        <v>2211</v>
      </c>
      <c r="C437" s="144" t="s">
        <v>1548</v>
      </c>
      <c r="D437" s="145" t="s">
        <v>2215</v>
      </c>
      <c r="E437" s="144" t="s">
        <v>530</v>
      </c>
      <c r="F437" s="145" t="s">
        <v>1616</v>
      </c>
      <c r="G437" s="125" t="s">
        <v>2084</v>
      </c>
      <c r="H437" s="146" t="s">
        <v>386</v>
      </c>
      <c r="I437" s="125"/>
      <c r="J437" s="125"/>
      <c r="K437" s="125"/>
      <c r="P437" s="125"/>
    </row>
    <row r="438" spans="1:16" ht="13.9">
      <c r="A438" s="143">
        <v>42</v>
      </c>
      <c r="B438" s="124" t="s">
        <v>2211</v>
      </c>
      <c r="C438" s="144" t="s">
        <v>1572</v>
      </c>
      <c r="D438" s="145" t="s">
        <v>2215</v>
      </c>
      <c r="E438" s="144" t="s">
        <v>530</v>
      </c>
      <c r="F438" s="145" t="s">
        <v>1616</v>
      </c>
      <c r="G438" s="125" t="s">
        <v>2084</v>
      </c>
      <c r="H438" s="146" t="s">
        <v>386</v>
      </c>
      <c r="I438" s="125"/>
      <c r="J438" s="125"/>
      <c r="K438" s="125"/>
      <c r="P438" s="125"/>
    </row>
    <row r="439" spans="1:16" ht="13.9">
      <c r="A439" s="143">
        <v>42</v>
      </c>
      <c r="B439" s="124" t="s">
        <v>2211</v>
      </c>
      <c r="C439" s="144" t="s">
        <v>1582</v>
      </c>
      <c r="D439" s="145" t="s">
        <v>2215</v>
      </c>
      <c r="E439" s="144" t="s">
        <v>530</v>
      </c>
      <c r="F439" s="145" t="s">
        <v>1616</v>
      </c>
      <c r="G439" s="125" t="s">
        <v>2084</v>
      </c>
      <c r="H439" s="146" t="s">
        <v>386</v>
      </c>
      <c r="I439" s="125"/>
      <c r="J439" s="125"/>
      <c r="K439" s="125"/>
      <c r="P439" s="125"/>
    </row>
    <row r="440" spans="1:16" ht="13.9">
      <c r="A440" s="143">
        <v>42</v>
      </c>
      <c r="B440" s="124" t="s">
        <v>2211</v>
      </c>
      <c r="C440" s="144" t="s">
        <v>1621</v>
      </c>
      <c r="D440" s="145" t="s">
        <v>2215</v>
      </c>
      <c r="E440" s="144" t="s">
        <v>530</v>
      </c>
      <c r="F440" s="145" t="s">
        <v>1616</v>
      </c>
      <c r="G440" s="125" t="s">
        <v>2084</v>
      </c>
      <c r="H440" s="146" t="s">
        <v>386</v>
      </c>
      <c r="I440" s="125"/>
      <c r="J440" s="125"/>
      <c r="K440" s="125"/>
      <c r="P440" s="125"/>
    </row>
    <row r="441" spans="1:16" ht="13.9">
      <c r="A441" s="143">
        <v>42</v>
      </c>
      <c r="B441" s="124" t="s">
        <v>2211</v>
      </c>
      <c r="C441" s="144" t="s">
        <v>1633</v>
      </c>
      <c r="D441" s="145" t="s">
        <v>2215</v>
      </c>
      <c r="E441" s="144" t="s">
        <v>530</v>
      </c>
      <c r="F441" s="145" t="s">
        <v>1616</v>
      </c>
      <c r="G441" s="125" t="s">
        <v>2084</v>
      </c>
      <c r="H441" s="146" t="s">
        <v>386</v>
      </c>
      <c r="I441" s="125"/>
      <c r="J441" s="125"/>
      <c r="K441" s="125"/>
      <c r="P441" s="125"/>
    </row>
    <row r="442" spans="1:16" ht="13.9">
      <c r="A442" s="143">
        <v>42</v>
      </c>
      <c r="B442" s="124" t="s">
        <v>2211</v>
      </c>
      <c r="C442" s="144" t="s">
        <v>959</v>
      </c>
      <c r="D442" s="145" t="s">
        <v>2216</v>
      </c>
      <c r="E442" s="144" t="s">
        <v>400</v>
      </c>
      <c r="F442" s="145" t="s">
        <v>1650</v>
      </c>
      <c r="G442" s="125" t="s">
        <v>2084</v>
      </c>
      <c r="H442" s="146" t="s">
        <v>386</v>
      </c>
      <c r="I442" s="125"/>
      <c r="J442" s="125"/>
      <c r="K442" s="125"/>
      <c r="P442" s="125"/>
    </row>
    <row r="443" spans="1:16" ht="13.9">
      <c r="A443" s="143">
        <v>42</v>
      </c>
      <c r="B443" s="124" t="s">
        <v>2211</v>
      </c>
      <c r="C443" s="144" t="s">
        <v>990</v>
      </c>
      <c r="D443" s="145" t="s">
        <v>2216</v>
      </c>
      <c r="E443" s="144" t="s">
        <v>400</v>
      </c>
      <c r="F443" s="145" t="s">
        <v>1650</v>
      </c>
      <c r="G443" s="125" t="s">
        <v>2084</v>
      </c>
      <c r="H443" s="146" t="s">
        <v>386</v>
      </c>
      <c r="I443" s="125"/>
      <c r="J443" s="125"/>
      <c r="K443" s="125"/>
      <c r="P443" s="125"/>
    </row>
    <row r="444" spans="1:16" ht="13.9">
      <c r="A444" s="143">
        <v>42</v>
      </c>
      <c r="B444" s="124" t="s">
        <v>2211</v>
      </c>
      <c r="C444" s="144" t="s">
        <v>1132</v>
      </c>
      <c r="D444" s="145" t="s">
        <v>2216</v>
      </c>
      <c r="E444" s="144" t="s">
        <v>400</v>
      </c>
      <c r="F444" s="145" t="s">
        <v>1650</v>
      </c>
      <c r="G444" s="125" t="s">
        <v>2084</v>
      </c>
      <c r="H444" s="146" t="s">
        <v>386</v>
      </c>
      <c r="I444" s="125"/>
      <c r="J444" s="125"/>
      <c r="K444" s="125"/>
      <c r="P444" s="125"/>
    </row>
    <row r="445" spans="1:16" ht="13.9">
      <c r="A445" s="143">
        <v>42</v>
      </c>
      <c r="B445" s="124" t="s">
        <v>2211</v>
      </c>
      <c r="C445" s="144" t="s">
        <v>1140</v>
      </c>
      <c r="D445" s="145" t="s">
        <v>2216</v>
      </c>
      <c r="E445" s="144" t="s">
        <v>400</v>
      </c>
      <c r="F445" s="145" t="s">
        <v>1650</v>
      </c>
      <c r="G445" s="125" t="s">
        <v>2084</v>
      </c>
      <c r="H445" s="146" t="s">
        <v>386</v>
      </c>
      <c r="I445" s="125"/>
      <c r="J445" s="125"/>
      <c r="K445" s="125"/>
      <c r="P445" s="125"/>
    </row>
    <row r="446" spans="1:16" ht="13.9">
      <c r="A446" s="143">
        <v>42</v>
      </c>
      <c r="B446" s="124" t="s">
        <v>2211</v>
      </c>
      <c r="C446" s="144" t="s">
        <v>1238</v>
      </c>
      <c r="D446" s="145" t="s">
        <v>2216</v>
      </c>
      <c r="E446" s="144" t="s">
        <v>400</v>
      </c>
      <c r="F446" s="145" t="s">
        <v>1650</v>
      </c>
      <c r="G446" s="125" t="s">
        <v>2084</v>
      </c>
      <c r="H446" s="146" t="s">
        <v>386</v>
      </c>
      <c r="I446" s="125"/>
      <c r="J446" s="125"/>
      <c r="K446" s="125"/>
      <c r="P446" s="125"/>
    </row>
    <row r="447" spans="1:16" ht="13.9">
      <c r="A447" s="143">
        <v>42</v>
      </c>
      <c r="B447" s="124" t="s">
        <v>2211</v>
      </c>
      <c r="C447" s="144" t="s">
        <v>1606</v>
      </c>
      <c r="D447" s="145" t="s">
        <v>2216</v>
      </c>
      <c r="E447" s="144" t="s">
        <v>400</v>
      </c>
      <c r="F447" s="145" t="s">
        <v>1650</v>
      </c>
      <c r="G447" s="125" t="s">
        <v>2084</v>
      </c>
      <c r="H447" s="146" t="s">
        <v>386</v>
      </c>
      <c r="I447" s="125"/>
      <c r="J447" s="125"/>
      <c r="K447" s="125"/>
      <c r="P447" s="125"/>
    </row>
    <row r="448" spans="1:16" ht="13.9">
      <c r="A448" s="143">
        <v>42</v>
      </c>
      <c r="B448" s="124" t="s">
        <v>2211</v>
      </c>
      <c r="C448" s="144" t="s">
        <v>1617</v>
      </c>
      <c r="D448" s="145" t="s">
        <v>2216</v>
      </c>
      <c r="E448" s="144" t="s">
        <v>400</v>
      </c>
      <c r="F448" s="145" t="s">
        <v>1650</v>
      </c>
      <c r="G448" s="125" t="s">
        <v>2084</v>
      </c>
      <c r="H448" s="146" t="s">
        <v>386</v>
      </c>
      <c r="I448" s="125"/>
      <c r="J448" s="125"/>
      <c r="K448" s="125"/>
      <c r="P448" s="125"/>
    </row>
    <row r="449" spans="1:16" ht="13.9">
      <c r="A449" s="143">
        <v>43</v>
      </c>
      <c r="B449" s="124" t="s">
        <v>2217</v>
      </c>
      <c r="C449" s="144" t="s">
        <v>984</v>
      </c>
      <c r="D449" s="145" t="s">
        <v>2218</v>
      </c>
      <c r="E449" s="144" t="s">
        <v>512</v>
      </c>
      <c r="F449" s="145" t="s">
        <v>1295</v>
      </c>
      <c r="G449" s="125" t="s">
        <v>2130</v>
      </c>
      <c r="H449" s="146" t="s">
        <v>951</v>
      </c>
      <c r="I449" s="125"/>
      <c r="J449" s="125"/>
      <c r="K449" s="125"/>
      <c r="P449" s="125"/>
    </row>
    <row r="450" spans="1:16" ht="13.9">
      <c r="A450" s="143">
        <v>43</v>
      </c>
      <c r="B450" s="124" t="s">
        <v>2217</v>
      </c>
      <c r="C450" s="144" t="s">
        <v>1006</v>
      </c>
      <c r="D450" s="145" t="s">
        <v>2218</v>
      </c>
      <c r="E450" s="144" t="s">
        <v>512</v>
      </c>
      <c r="F450" s="145" t="s">
        <v>1295</v>
      </c>
      <c r="G450" s="125" t="s">
        <v>2130</v>
      </c>
      <c r="H450" s="146" t="s">
        <v>951</v>
      </c>
      <c r="I450" s="125"/>
      <c r="J450" s="125"/>
      <c r="K450" s="125"/>
      <c r="P450" s="125"/>
    </row>
    <row r="451" spans="1:16" ht="13.9">
      <c r="A451" s="143">
        <v>43</v>
      </c>
      <c r="B451" s="124" t="s">
        <v>2217</v>
      </c>
      <c r="C451" s="144" t="s">
        <v>1036</v>
      </c>
      <c r="D451" s="145" t="s">
        <v>2218</v>
      </c>
      <c r="E451" s="144" t="s">
        <v>512</v>
      </c>
      <c r="F451" s="145" t="s">
        <v>1295</v>
      </c>
      <c r="G451" s="125" t="s">
        <v>2130</v>
      </c>
      <c r="H451" s="146" t="s">
        <v>951</v>
      </c>
      <c r="I451" s="125"/>
      <c r="J451" s="125"/>
      <c r="K451" s="125"/>
      <c r="P451" s="125"/>
    </row>
    <row r="452" spans="1:16" ht="13.9">
      <c r="A452" s="143">
        <v>43</v>
      </c>
      <c r="B452" s="124" t="s">
        <v>2217</v>
      </c>
      <c r="C452" s="144" t="s">
        <v>1073</v>
      </c>
      <c r="D452" s="145" t="s">
        <v>2218</v>
      </c>
      <c r="E452" s="144" t="s">
        <v>512</v>
      </c>
      <c r="F452" s="145" t="s">
        <v>1295</v>
      </c>
      <c r="G452" s="125" t="s">
        <v>2130</v>
      </c>
      <c r="H452" s="146" t="s">
        <v>951</v>
      </c>
      <c r="I452" s="125"/>
      <c r="J452" s="125"/>
      <c r="K452" s="125"/>
      <c r="P452" s="125"/>
    </row>
    <row r="453" spans="1:16" ht="13.9">
      <c r="A453" s="143">
        <v>43</v>
      </c>
      <c r="B453" s="124" t="s">
        <v>2217</v>
      </c>
      <c r="C453" s="144" t="s">
        <v>1157</v>
      </c>
      <c r="D453" s="145" t="s">
        <v>2218</v>
      </c>
      <c r="E453" s="144" t="s">
        <v>512</v>
      </c>
      <c r="F453" s="145" t="s">
        <v>1295</v>
      </c>
      <c r="G453" s="125" t="s">
        <v>2130</v>
      </c>
      <c r="H453" s="146" t="s">
        <v>951</v>
      </c>
      <c r="I453" s="125"/>
      <c r="J453" s="125"/>
      <c r="K453" s="125"/>
      <c r="P453" s="125"/>
    </row>
    <row r="454" spans="1:16" ht="13.9">
      <c r="A454" s="143">
        <v>43</v>
      </c>
      <c r="B454" s="124" t="s">
        <v>2217</v>
      </c>
      <c r="C454" s="144" t="s">
        <v>1189</v>
      </c>
      <c r="D454" s="145" t="s">
        <v>2218</v>
      </c>
      <c r="E454" s="144" t="s">
        <v>512</v>
      </c>
      <c r="F454" s="145" t="s">
        <v>1295</v>
      </c>
      <c r="G454" s="125" t="s">
        <v>2130</v>
      </c>
      <c r="H454" s="146" t="s">
        <v>951</v>
      </c>
      <c r="I454" s="125"/>
      <c r="J454" s="125"/>
      <c r="K454" s="125"/>
      <c r="P454" s="125"/>
    </row>
    <row r="455" spans="1:16" ht="13.9">
      <c r="A455" s="143">
        <v>42</v>
      </c>
      <c r="B455" s="124" t="s">
        <v>2211</v>
      </c>
      <c r="C455" s="144" t="s">
        <v>1005</v>
      </c>
      <c r="D455" s="145" t="s">
        <v>2219</v>
      </c>
      <c r="E455" s="144" t="s">
        <v>553</v>
      </c>
      <c r="F455" s="145" t="s">
        <v>1664</v>
      </c>
      <c r="G455" s="125" t="s">
        <v>2084</v>
      </c>
      <c r="H455" s="146" t="s">
        <v>386</v>
      </c>
      <c r="I455" s="125"/>
      <c r="J455" s="125"/>
      <c r="K455" s="125"/>
      <c r="P455" s="125"/>
    </row>
    <row r="456" spans="1:16" ht="13.9">
      <c r="A456" s="143">
        <v>42</v>
      </c>
      <c r="B456" s="124" t="s">
        <v>2211</v>
      </c>
      <c r="C456" s="144" t="s">
        <v>1341</v>
      </c>
      <c r="D456" s="145" t="s">
        <v>2219</v>
      </c>
      <c r="E456" s="144" t="s">
        <v>553</v>
      </c>
      <c r="F456" s="145" t="s">
        <v>1664</v>
      </c>
      <c r="G456" s="125" t="s">
        <v>2084</v>
      </c>
      <c r="H456" s="146" t="s">
        <v>386</v>
      </c>
      <c r="I456" s="125"/>
      <c r="J456" s="125"/>
      <c r="K456" s="125"/>
      <c r="P456" s="125"/>
    </row>
    <row r="457" spans="1:16" ht="13.9">
      <c r="A457" s="143">
        <v>42</v>
      </c>
      <c r="B457" s="124" t="s">
        <v>2211</v>
      </c>
      <c r="C457" s="144" t="s">
        <v>1393</v>
      </c>
      <c r="D457" s="145" t="s">
        <v>2219</v>
      </c>
      <c r="E457" s="144" t="s">
        <v>553</v>
      </c>
      <c r="F457" s="145" t="s">
        <v>1664</v>
      </c>
      <c r="G457" s="125" t="s">
        <v>2084</v>
      </c>
      <c r="H457" s="146" t="s">
        <v>386</v>
      </c>
      <c r="I457" s="125"/>
      <c r="J457" s="125"/>
      <c r="K457" s="125"/>
      <c r="P457" s="125"/>
    </row>
    <row r="458" spans="1:16" ht="13.9">
      <c r="A458" s="143">
        <v>26</v>
      </c>
      <c r="B458" s="124" t="s">
        <v>2220</v>
      </c>
      <c r="C458" s="144" t="s">
        <v>896</v>
      </c>
      <c r="D458" s="145" t="s">
        <v>2221</v>
      </c>
      <c r="E458" s="144" t="s">
        <v>394</v>
      </c>
      <c r="F458" s="145" t="s">
        <v>1667</v>
      </c>
      <c r="G458" s="125" t="s">
        <v>2042</v>
      </c>
      <c r="H458" s="146" t="s">
        <v>386</v>
      </c>
      <c r="I458" s="125"/>
      <c r="J458" s="125"/>
      <c r="K458" s="125"/>
      <c r="P458" s="125"/>
    </row>
    <row r="459" spans="1:16" ht="13.9">
      <c r="A459" s="143">
        <v>26</v>
      </c>
      <c r="B459" s="124" t="s">
        <v>2220</v>
      </c>
      <c r="C459" s="144" t="s">
        <v>933</v>
      </c>
      <c r="D459" s="145" t="s">
        <v>2221</v>
      </c>
      <c r="E459" s="144" t="s">
        <v>394</v>
      </c>
      <c r="F459" s="145" t="s">
        <v>1667</v>
      </c>
      <c r="G459" s="125" t="s">
        <v>2042</v>
      </c>
      <c r="H459" s="146" t="s">
        <v>386</v>
      </c>
      <c r="I459" s="125"/>
      <c r="J459" s="125"/>
      <c r="K459" s="125"/>
      <c r="P459" s="125"/>
    </row>
    <row r="460" spans="1:16" ht="13.9">
      <c r="A460" s="143">
        <v>26</v>
      </c>
      <c r="B460" s="124" t="s">
        <v>2220</v>
      </c>
      <c r="C460" s="144" t="s">
        <v>891</v>
      </c>
      <c r="D460" s="145" t="s">
        <v>2222</v>
      </c>
      <c r="E460" s="144" t="s">
        <v>505</v>
      </c>
      <c r="F460" s="145" t="s">
        <v>1670</v>
      </c>
      <c r="G460" s="125" t="s">
        <v>2042</v>
      </c>
      <c r="H460" s="146" t="s">
        <v>386</v>
      </c>
      <c r="I460" s="125"/>
      <c r="J460" s="125"/>
      <c r="K460" s="125"/>
      <c r="P460" s="125"/>
    </row>
    <row r="461" spans="1:16" ht="13.9">
      <c r="A461" s="143">
        <v>26</v>
      </c>
      <c r="B461" s="124" t="s">
        <v>2220</v>
      </c>
      <c r="C461" s="144" t="s">
        <v>902</v>
      </c>
      <c r="D461" s="145" t="s">
        <v>2222</v>
      </c>
      <c r="E461" s="144" t="s">
        <v>505</v>
      </c>
      <c r="F461" s="145" t="s">
        <v>1670</v>
      </c>
      <c r="G461" s="125" t="s">
        <v>2042</v>
      </c>
      <c r="H461" s="146" t="s">
        <v>386</v>
      </c>
      <c r="I461" s="125"/>
      <c r="J461" s="125"/>
      <c r="K461" s="125"/>
      <c r="P461" s="125"/>
    </row>
    <row r="462" spans="1:16" ht="13.9">
      <c r="A462" s="143">
        <v>26</v>
      </c>
      <c r="B462" s="124" t="s">
        <v>2220</v>
      </c>
      <c r="C462" s="144" t="s">
        <v>906</v>
      </c>
      <c r="D462" s="145" t="s">
        <v>2222</v>
      </c>
      <c r="E462" s="144" t="s">
        <v>505</v>
      </c>
      <c r="F462" s="145" t="s">
        <v>1670</v>
      </c>
      <c r="G462" s="125" t="s">
        <v>2042</v>
      </c>
      <c r="H462" s="146" t="s">
        <v>386</v>
      </c>
      <c r="I462" s="125"/>
      <c r="J462" s="125"/>
      <c r="K462" s="125"/>
      <c r="P462" s="125"/>
    </row>
    <row r="463" spans="1:16" ht="13.9">
      <c r="A463" s="143">
        <v>26</v>
      </c>
      <c r="B463" s="124" t="s">
        <v>2220</v>
      </c>
      <c r="C463" s="144" t="s">
        <v>912</v>
      </c>
      <c r="D463" s="145" t="s">
        <v>2222</v>
      </c>
      <c r="E463" s="144" t="s">
        <v>505</v>
      </c>
      <c r="F463" s="145" t="s">
        <v>1670</v>
      </c>
      <c r="G463" s="125" t="s">
        <v>2042</v>
      </c>
      <c r="H463" s="146" t="s">
        <v>386</v>
      </c>
      <c r="I463" s="125"/>
      <c r="J463" s="125"/>
      <c r="K463" s="125"/>
      <c r="P463" s="125"/>
    </row>
    <row r="464" spans="1:16" ht="13.9">
      <c r="A464" s="143">
        <v>26</v>
      </c>
      <c r="B464" s="124" t="s">
        <v>2220</v>
      </c>
      <c r="C464" s="144" t="s">
        <v>926</v>
      </c>
      <c r="D464" s="145" t="s">
        <v>2222</v>
      </c>
      <c r="E464" s="144" t="s">
        <v>505</v>
      </c>
      <c r="F464" s="145" t="s">
        <v>1670</v>
      </c>
      <c r="G464" s="125" t="s">
        <v>2042</v>
      </c>
      <c r="H464" s="146" t="s">
        <v>386</v>
      </c>
      <c r="I464" s="125"/>
      <c r="J464" s="125"/>
      <c r="K464" s="125"/>
      <c r="P464" s="125"/>
    </row>
    <row r="465" spans="1:16" ht="13.9">
      <c r="A465" s="143">
        <v>26</v>
      </c>
      <c r="B465" s="124" t="s">
        <v>2220</v>
      </c>
      <c r="C465" s="144" t="s">
        <v>940</v>
      </c>
      <c r="D465" s="145" t="s">
        <v>2222</v>
      </c>
      <c r="E465" s="144" t="s">
        <v>505</v>
      </c>
      <c r="F465" s="145" t="s">
        <v>1670</v>
      </c>
      <c r="G465" s="125" t="s">
        <v>2042</v>
      </c>
      <c r="H465" s="146" t="s">
        <v>386</v>
      </c>
      <c r="I465" s="125"/>
      <c r="J465" s="125"/>
      <c r="K465" s="125"/>
      <c r="P465" s="125"/>
    </row>
    <row r="466" spans="1:16" ht="13.9">
      <c r="A466" s="143">
        <v>26</v>
      </c>
      <c r="B466" s="124" t="s">
        <v>2220</v>
      </c>
      <c r="C466" s="144" t="s">
        <v>947</v>
      </c>
      <c r="D466" s="145" t="s">
        <v>2222</v>
      </c>
      <c r="E466" s="144" t="s">
        <v>505</v>
      </c>
      <c r="F466" s="145" t="s">
        <v>1670</v>
      </c>
      <c r="G466" s="125" t="s">
        <v>2042</v>
      </c>
      <c r="H466" s="146" t="s">
        <v>386</v>
      </c>
      <c r="I466" s="125"/>
      <c r="J466" s="125"/>
      <c r="K466" s="125"/>
      <c r="P466" s="125"/>
    </row>
    <row r="467" spans="1:16" ht="13.9">
      <c r="A467" s="143">
        <v>26</v>
      </c>
      <c r="B467" s="124" t="s">
        <v>2220</v>
      </c>
      <c r="C467" s="144" t="s">
        <v>954</v>
      </c>
      <c r="D467" s="145" t="s">
        <v>2222</v>
      </c>
      <c r="E467" s="144" t="s">
        <v>505</v>
      </c>
      <c r="F467" s="145" t="s">
        <v>1670</v>
      </c>
      <c r="G467" s="125" t="s">
        <v>2042</v>
      </c>
      <c r="H467" s="146" t="s">
        <v>386</v>
      </c>
      <c r="I467" s="125"/>
      <c r="J467" s="125"/>
      <c r="K467" s="125"/>
      <c r="P467" s="125"/>
    </row>
    <row r="468" spans="1:16" ht="13.9">
      <c r="A468" s="143">
        <v>26</v>
      </c>
      <c r="B468" s="124" t="s">
        <v>2220</v>
      </c>
      <c r="C468" s="144" t="s">
        <v>962</v>
      </c>
      <c r="D468" s="145" t="s">
        <v>2222</v>
      </c>
      <c r="E468" s="144" t="s">
        <v>505</v>
      </c>
      <c r="F468" s="145" t="s">
        <v>1670</v>
      </c>
      <c r="G468" s="125" t="s">
        <v>2042</v>
      </c>
      <c r="H468" s="146" t="s">
        <v>386</v>
      </c>
      <c r="I468" s="125"/>
      <c r="J468" s="125"/>
      <c r="K468" s="125"/>
      <c r="P468" s="125"/>
    </row>
    <row r="469" spans="1:16" ht="13.9">
      <c r="A469" s="143">
        <v>26</v>
      </c>
      <c r="B469" s="124" t="s">
        <v>2220</v>
      </c>
      <c r="C469" s="144" t="s">
        <v>981</v>
      </c>
      <c r="D469" s="145" t="s">
        <v>2222</v>
      </c>
      <c r="E469" s="144" t="s">
        <v>505</v>
      </c>
      <c r="F469" s="145" t="s">
        <v>1670</v>
      </c>
      <c r="G469" s="125" t="s">
        <v>2042</v>
      </c>
      <c r="H469" s="146" t="s">
        <v>386</v>
      </c>
      <c r="I469" s="125"/>
      <c r="J469" s="125"/>
      <c r="K469" s="125"/>
      <c r="P469" s="125"/>
    </row>
    <row r="470" spans="1:16" ht="13.9">
      <c r="A470" s="143">
        <v>26</v>
      </c>
      <c r="B470" s="124" t="s">
        <v>2220</v>
      </c>
      <c r="C470" s="144" t="s">
        <v>988</v>
      </c>
      <c r="D470" s="145" t="s">
        <v>2222</v>
      </c>
      <c r="E470" s="144" t="s">
        <v>505</v>
      </c>
      <c r="F470" s="145" t="s">
        <v>1670</v>
      </c>
      <c r="G470" s="125" t="s">
        <v>2042</v>
      </c>
      <c r="H470" s="146" t="s">
        <v>386</v>
      </c>
      <c r="I470" s="125"/>
      <c r="J470" s="125"/>
      <c r="K470" s="125"/>
      <c r="P470" s="125"/>
    </row>
    <row r="471" spans="1:16" ht="13.9">
      <c r="A471" s="143">
        <v>26</v>
      </c>
      <c r="B471" s="124" t="s">
        <v>2220</v>
      </c>
      <c r="C471" s="144" t="s">
        <v>996</v>
      </c>
      <c r="D471" s="145" t="s">
        <v>2222</v>
      </c>
      <c r="E471" s="144" t="s">
        <v>505</v>
      </c>
      <c r="F471" s="145" t="s">
        <v>1670</v>
      </c>
      <c r="G471" s="125" t="s">
        <v>2042</v>
      </c>
      <c r="H471" s="146" t="s">
        <v>386</v>
      </c>
      <c r="I471" s="125"/>
      <c r="J471" s="125"/>
      <c r="K471" s="125"/>
      <c r="P471" s="125"/>
    </row>
    <row r="472" spans="1:16" ht="13.9">
      <c r="A472" s="143">
        <v>26</v>
      </c>
      <c r="B472" s="124" t="s">
        <v>2220</v>
      </c>
      <c r="C472" s="144" t="s">
        <v>1003</v>
      </c>
      <c r="D472" s="145" t="s">
        <v>2222</v>
      </c>
      <c r="E472" s="144" t="s">
        <v>505</v>
      </c>
      <c r="F472" s="145" t="s">
        <v>1670</v>
      </c>
      <c r="G472" s="125" t="s">
        <v>2042</v>
      </c>
      <c r="H472" s="146" t="s">
        <v>386</v>
      </c>
      <c r="I472" s="125"/>
      <c r="J472" s="125"/>
      <c r="K472" s="125"/>
      <c r="P472" s="125"/>
    </row>
    <row r="473" spans="1:16" ht="13.9">
      <c r="A473" s="143">
        <v>26</v>
      </c>
      <c r="B473" s="124" t="s">
        <v>2220</v>
      </c>
      <c r="C473" s="144" t="s">
        <v>1010</v>
      </c>
      <c r="D473" s="145" t="s">
        <v>2222</v>
      </c>
      <c r="E473" s="144" t="s">
        <v>505</v>
      </c>
      <c r="F473" s="145" t="s">
        <v>1670</v>
      </c>
      <c r="G473" s="125" t="s">
        <v>2042</v>
      </c>
      <c r="H473" s="146" t="s">
        <v>386</v>
      </c>
      <c r="I473" s="125"/>
      <c r="J473" s="125"/>
      <c r="K473" s="125"/>
      <c r="P473" s="125"/>
    </row>
    <row r="474" spans="1:16" ht="13.9">
      <c r="A474" s="143">
        <v>26</v>
      </c>
      <c r="B474" s="124" t="s">
        <v>2220</v>
      </c>
      <c r="C474" s="144" t="s">
        <v>1018</v>
      </c>
      <c r="D474" s="145" t="s">
        <v>2222</v>
      </c>
      <c r="E474" s="144" t="s">
        <v>505</v>
      </c>
      <c r="F474" s="145" t="s">
        <v>1670</v>
      </c>
      <c r="G474" s="125" t="s">
        <v>2042</v>
      </c>
      <c r="H474" s="146" t="s">
        <v>386</v>
      </c>
      <c r="I474" s="125"/>
      <c r="J474" s="125"/>
      <c r="K474" s="125"/>
      <c r="P474" s="125"/>
    </row>
    <row r="475" spans="1:16" ht="13.9">
      <c r="A475" s="143">
        <v>26</v>
      </c>
      <c r="B475" s="124" t="s">
        <v>2220</v>
      </c>
      <c r="C475" s="144" t="s">
        <v>1026</v>
      </c>
      <c r="D475" s="145" t="s">
        <v>2222</v>
      </c>
      <c r="E475" s="144" t="s">
        <v>505</v>
      </c>
      <c r="F475" s="145" t="s">
        <v>1670</v>
      </c>
      <c r="G475" s="125" t="s">
        <v>2042</v>
      </c>
      <c r="H475" s="146" t="s">
        <v>386</v>
      </c>
      <c r="I475" s="125"/>
      <c r="J475" s="125"/>
      <c r="K475" s="125"/>
      <c r="P475" s="125"/>
    </row>
    <row r="476" spans="1:16" ht="13.9">
      <c r="A476" s="143">
        <v>26</v>
      </c>
      <c r="B476" s="124" t="s">
        <v>2220</v>
      </c>
      <c r="C476" s="144" t="s">
        <v>1033</v>
      </c>
      <c r="D476" s="145" t="s">
        <v>2222</v>
      </c>
      <c r="E476" s="144" t="s">
        <v>505</v>
      </c>
      <c r="F476" s="145" t="s">
        <v>1670</v>
      </c>
      <c r="G476" s="125" t="s">
        <v>2042</v>
      </c>
      <c r="H476" s="146" t="s">
        <v>386</v>
      </c>
      <c r="I476" s="125"/>
      <c r="J476" s="125"/>
      <c r="K476" s="125"/>
      <c r="P476" s="125"/>
    </row>
    <row r="477" spans="1:16" ht="13.9">
      <c r="A477" s="143">
        <v>26</v>
      </c>
      <c r="B477" s="124" t="s">
        <v>2220</v>
      </c>
      <c r="C477" s="144" t="s">
        <v>1040</v>
      </c>
      <c r="D477" s="145" t="s">
        <v>2222</v>
      </c>
      <c r="E477" s="144" t="s">
        <v>505</v>
      </c>
      <c r="F477" s="145" t="s">
        <v>1670</v>
      </c>
      <c r="G477" s="125" t="s">
        <v>2042</v>
      </c>
      <c r="H477" s="146" t="s">
        <v>386</v>
      </c>
      <c r="I477" s="125"/>
      <c r="J477" s="125"/>
      <c r="K477" s="125"/>
      <c r="P477" s="125"/>
    </row>
    <row r="478" spans="1:16" ht="13.9">
      <c r="A478" s="143">
        <v>26</v>
      </c>
      <c r="B478" s="124" t="s">
        <v>2220</v>
      </c>
      <c r="C478" s="144" t="s">
        <v>1054</v>
      </c>
      <c r="D478" s="145" t="s">
        <v>2222</v>
      </c>
      <c r="E478" s="144" t="s">
        <v>505</v>
      </c>
      <c r="F478" s="145" t="s">
        <v>1670</v>
      </c>
      <c r="G478" s="125" t="s">
        <v>2042</v>
      </c>
      <c r="H478" s="146" t="s">
        <v>386</v>
      </c>
      <c r="I478" s="125"/>
      <c r="J478" s="125"/>
      <c r="K478" s="125"/>
      <c r="P478" s="125"/>
    </row>
    <row r="479" spans="1:16" ht="13.9">
      <c r="A479" s="143">
        <v>26</v>
      </c>
      <c r="B479" s="124" t="s">
        <v>2220</v>
      </c>
      <c r="C479" s="144" t="s">
        <v>1061</v>
      </c>
      <c r="D479" s="145" t="s">
        <v>2222</v>
      </c>
      <c r="E479" s="144" t="s">
        <v>505</v>
      </c>
      <c r="F479" s="145" t="s">
        <v>1670</v>
      </c>
      <c r="G479" s="125" t="s">
        <v>2042</v>
      </c>
      <c r="H479" s="146" t="s">
        <v>386</v>
      </c>
      <c r="I479" s="125"/>
      <c r="J479" s="125"/>
      <c r="K479" s="125"/>
      <c r="P479" s="125"/>
    </row>
    <row r="480" spans="1:16" ht="13.9">
      <c r="A480" s="143">
        <v>26</v>
      </c>
      <c r="B480" s="124" t="s">
        <v>2220</v>
      </c>
      <c r="C480" s="144" t="s">
        <v>1085</v>
      </c>
      <c r="D480" s="145" t="s">
        <v>2222</v>
      </c>
      <c r="E480" s="144" t="s">
        <v>505</v>
      </c>
      <c r="F480" s="145" t="s">
        <v>1670</v>
      </c>
      <c r="G480" s="125" t="s">
        <v>2042</v>
      </c>
      <c r="H480" s="146" t="s">
        <v>386</v>
      </c>
      <c r="I480" s="125"/>
      <c r="J480" s="125"/>
      <c r="K480" s="125"/>
      <c r="P480" s="125"/>
    </row>
    <row r="481" spans="1:16" ht="13.9">
      <c r="A481" s="143">
        <v>26</v>
      </c>
      <c r="B481" s="124" t="s">
        <v>2220</v>
      </c>
      <c r="C481" s="144" t="s">
        <v>1101</v>
      </c>
      <c r="D481" s="145" t="s">
        <v>2222</v>
      </c>
      <c r="E481" s="144" t="s">
        <v>505</v>
      </c>
      <c r="F481" s="145" t="s">
        <v>1670</v>
      </c>
      <c r="G481" s="125" t="s">
        <v>2042</v>
      </c>
      <c r="H481" s="146" t="s">
        <v>386</v>
      </c>
      <c r="I481" s="125"/>
      <c r="J481" s="125"/>
      <c r="K481" s="125"/>
      <c r="P481" s="125"/>
    </row>
    <row r="482" spans="1:16" ht="13.9">
      <c r="A482" s="143">
        <v>26</v>
      </c>
      <c r="B482" s="124" t="s">
        <v>2220</v>
      </c>
      <c r="C482" s="144" t="s">
        <v>1116</v>
      </c>
      <c r="D482" s="145" t="s">
        <v>2222</v>
      </c>
      <c r="E482" s="144" t="s">
        <v>505</v>
      </c>
      <c r="F482" s="145" t="s">
        <v>1670</v>
      </c>
      <c r="G482" s="125" t="s">
        <v>2042</v>
      </c>
      <c r="H482" s="146" t="s">
        <v>386</v>
      </c>
      <c r="I482" s="125"/>
      <c r="J482" s="125"/>
      <c r="K482" s="125"/>
      <c r="P482" s="125"/>
    </row>
    <row r="483" spans="1:16" ht="13.9">
      <c r="A483" s="143">
        <v>26</v>
      </c>
      <c r="B483" s="124" t="s">
        <v>2220</v>
      </c>
      <c r="C483" s="144" t="s">
        <v>1138</v>
      </c>
      <c r="D483" s="145" t="s">
        <v>2222</v>
      </c>
      <c r="E483" s="144" t="s">
        <v>505</v>
      </c>
      <c r="F483" s="145" t="s">
        <v>1670</v>
      </c>
      <c r="G483" s="125" t="s">
        <v>2042</v>
      </c>
      <c r="H483" s="146" t="s">
        <v>386</v>
      </c>
      <c r="I483" s="125"/>
      <c r="J483" s="125"/>
      <c r="K483" s="125"/>
      <c r="P483" s="125"/>
    </row>
    <row r="484" spans="1:16" ht="13.9">
      <c r="A484" s="143">
        <v>26</v>
      </c>
      <c r="B484" s="124" t="s">
        <v>2220</v>
      </c>
      <c r="C484" s="144" t="s">
        <v>1146</v>
      </c>
      <c r="D484" s="145" t="s">
        <v>2222</v>
      </c>
      <c r="E484" s="144" t="s">
        <v>505</v>
      </c>
      <c r="F484" s="145" t="s">
        <v>1670</v>
      </c>
      <c r="G484" s="125" t="s">
        <v>2042</v>
      </c>
      <c r="H484" s="146" t="s">
        <v>386</v>
      </c>
      <c r="I484" s="125"/>
      <c r="J484" s="125"/>
      <c r="K484" s="125"/>
      <c r="P484" s="125"/>
    </row>
    <row r="485" spans="1:16" ht="13.9">
      <c r="A485" s="143">
        <v>26</v>
      </c>
      <c r="B485" s="124" t="s">
        <v>2220</v>
      </c>
      <c r="C485" s="144" t="s">
        <v>1154</v>
      </c>
      <c r="D485" s="145" t="s">
        <v>2222</v>
      </c>
      <c r="E485" s="144" t="s">
        <v>505</v>
      </c>
      <c r="F485" s="145" t="s">
        <v>1670</v>
      </c>
      <c r="G485" s="125" t="s">
        <v>2042</v>
      </c>
      <c r="H485" s="146" t="s">
        <v>386</v>
      </c>
      <c r="I485" s="125"/>
      <c r="J485" s="125"/>
      <c r="K485" s="125"/>
      <c r="P485" s="125"/>
    </row>
    <row r="486" spans="1:16" ht="13.9">
      <c r="A486" s="143">
        <v>26</v>
      </c>
      <c r="B486" s="124" t="s">
        <v>2220</v>
      </c>
      <c r="C486" s="144" t="s">
        <v>1170</v>
      </c>
      <c r="D486" s="145" t="s">
        <v>2222</v>
      </c>
      <c r="E486" s="144" t="s">
        <v>505</v>
      </c>
      <c r="F486" s="145" t="s">
        <v>1670</v>
      </c>
      <c r="G486" s="125" t="s">
        <v>2042</v>
      </c>
      <c r="H486" s="146" t="s">
        <v>386</v>
      </c>
      <c r="I486" s="125"/>
      <c r="J486" s="125"/>
      <c r="K486" s="125"/>
      <c r="P486" s="125"/>
    </row>
    <row r="487" spans="1:16" ht="13.9">
      <c r="A487" s="143">
        <v>26</v>
      </c>
      <c r="B487" s="124" t="s">
        <v>2220</v>
      </c>
      <c r="C487" s="144" t="s">
        <v>1178</v>
      </c>
      <c r="D487" s="145" t="s">
        <v>2222</v>
      </c>
      <c r="E487" s="144" t="s">
        <v>505</v>
      </c>
      <c r="F487" s="145" t="s">
        <v>1670</v>
      </c>
      <c r="G487" s="125" t="s">
        <v>2042</v>
      </c>
      <c r="H487" s="146" t="s">
        <v>386</v>
      </c>
      <c r="I487" s="125"/>
      <c r="J487" s="125"/>
      <c r="K487" s="125"/>
      <c r="P487" s="125"/>
    </row>
    <row r="488" spans="1:16" ht="13.9">
      <c r="A488" s="143">
        <v>26</v>
      </c>
      <c r="B488" s="124" t="s">
        <v>2220</v>
      </c>
      <c r="C488" s="144" t="s">
        <v>1186</v>
      </c>
      <c r="D488" s="145" t="s">
        <v>2222</v>
      </c>
      <c r="E488" s="144" t="s">
        <v>505</v>
      </c>
      <c r="F488" s="145" t="s">
        <v>1670</v>
      </c>
      <c r="G488" s="125" t="s">
        <v>2042</v>
      </c>
      <c r="H488" s="146" t="s">
        <v>386</v>
      </c>
      <c r="I488" s="125"/>
      <c r="J488" s="125"/>
      <c r="K488" s="125"/>
      <c r="P488" s="125"/>
    </row>
    <row r="489" spans="1:16" ht="13.9">
      <c r="A489" s="143">
        <v>26</v>
      </c>
      <c r="B489" s="124" t="s">
        <v>2220</v>
      </c>
      <c r="C489" s="144" t="s">
        <v>1192</v>
      </c>
      <c r="D489" s="145" t="s">
        <v>2222</v>
      </c>
      <c r="E489" s="144" t="s">
        <v>505</v>
      </c>
      <c r="F489" s="145" t="s">
        <v>1670</v>
      </c>
      <c r="G489" s="125" t="s">
        <v>2042</v>
      </c>
      <c r="H489" s="146" t="s">
        <v>386</v>
      </c>
      <c r="I489" s="125"/>
      <c r="J489" s="125"/>
      <c r="K489" s="125"/>
      <c r="P489" s="125"/>
    </row>
    <row r="490" spans="1:16" ht="13.9">
      <c r="A490" s="143">
        <v>26</v>
      </c>
      <c r="B490" s="124" t="s">
        <v>2220</v>
      </c>
      <c r="C490" s="144" t="s">
        <v>1199</v>
      </c>
      <c r="D490" s="145" t="s">
        <v>2222</v>
      </c>
      <c r="E490" s="144" t="s">
        <v>505</v>
      </c>
      <c r="F490" s="145" t="s">
        <v>1670</v>
      </c>
      <c r="G490" s="125" t="s">
        <v>2042</v>
      </c>
      <c r="H490" s="146" t="s">
        <v>386</v>
      </c>
      <c r="I490" s="125"/>
      <c r="J490" s="125"/>
      <c r="K490" s="125"/>
      <c r="P490" s="125"/>
    </row>
    <row r="491" spans="1:16" ht="13.9">
      <c r="A491" s="143">
        <v>26</v>
      </c>
      <c r="B491" s="124" t="s">
        <v>2220</v>
      </c>
      <c r="C491" s="144" t="s">
        <v>1206</v>
      </c>
      <c r="D491" s="145" t="s">
        <v>2222</v>
      </c>
      <c r="E491" s="144" t="s">
        <v>505</v>
      </c>
      <c r="F491" s="145" t="s">
        <v>1670</v>
      </c>
      <c r="G491" s="125" t="s">
        <v>2042</v>
      </c>
      <c r="H491" s="146" t="s">
        <v>386</v>
      </c>
      <c r="I491" s="125"/>
      <c r="J491" s="125"/>
      <c r="K491" s="125"/>
      <c r="P491" s="125"/>
    </row>
    <row r="492" spans="1:16" ht="13.9">
      <c r="A492" s="143">
        <v>26</v>
      </c>
      <c r="B492" s="124" t="s">
        <v>2220</v>
      </c>
      <c r="C492" s="144" t="s">
        <v>1219</v>
      </c>
      <c r="D492" s="145" t="s">
        <v>2222</v>
      </c>
      <c r="E492" s="144" t="s">
        <v>505</v>
      </c>
      <c r="F492" s="145" t="s">
        <v>1670</v>
      </c>
      <c r="G492" s="125" t="s">
        <v>2042</v>
      </c>
      <c r="H492" s="146" t="s">
        <v>386</v>
      </c>
      <c r="I492" s="125"/>
      <c r="J492" s="125"/>
      <c r="K492" s="125"/>
      <c r="P492" s="125"/>
    </row>
    <row r="493" spans="1:16" ht="13.9">
      <c r="A493" s="143">
        <v>42</v>
      </c>
      <c r="B493" s="124" t="s">
        <v>2211</v>
      </c>
      <c r="C493" s="144" t="s">
        <v>779</v>
      </c>
      <c r="D493" s="145" t="s">
        <v>2223</v>
      </c>
      <c r="E493" s="144" t="s">
        <v>571</v>
      </c>
      <c r="F493" s="145" t="s">
        <v>1704</v>
      </c>
      <c r="G493" s="125" t="s">
        <v>2084</v>
      </c>
      <c r="H493" s="146" t="s">
        <v>386</v>
      </c>
      <c r="I493" s="125"/>
      <c r="J493" s="125"/>
      <c r="K493" s="125"/>
      <c r="P493" s="125"/>
    </row>
    <row r="494" spans="1:16" ht="13.9">
      <c r="A494" s="143">
        <v>42</v>
      </c>
      <c r="B494" s="124" t="s">
        <v>2211</v>
      </c>
      <c r="C494" s="144" t="s">
        <v>785</v>
      </c>
      <c r="D494" s="145" t="s">
        <v>2223</v>
      </c>
      <c r="E494" s="144" t="s">
        <v>571</v>
      </c>
      <c r="F494" s="145" t="s">
        <v>1704</v>
      </c>
      <c r="G494" s="125" t="s">
        <v>2084</v>
      </c>
      <c r="H494" s="146" t="s">
        <v>386</v>
      </c>
      <c r="I494" s="125"/>
      <c r="J494" s="125"/>
      <c r="K494" s="125"/>
      <c r="P494" s="125"/>
    </row>
    <row r="495" spans="1:16" ht="13.9">
      <c r="A495" s="143">
        <v>42</v>
      </c>
      <c r="B495" s="124" t="s">
        <v>2211</v>
      </c>
      <c r="C495" s="144" t="s">
        <v>803</v>
      </c>
      <c r="D495" s="145" t="s">
        <v>2223</v>
      </c>
      <c r="E495" s="144" t="s">
        <v>571</v>
      </c>
      <c r="F495" s="145" t="s">
        <v>1704</v>
      </c>
      <c r="G495" s="125" t="s">
        <v>2084</v>
      </c>
      <c r="H495" s="146" t="s">
        <v>386</v>
      </c>
      <c r="I495" s="125"/>
      <c r="J495" s="125"/>
      <c r="K495" s="125"/>
      <c r="P495" s="125"/>
    </row>
    <row r="496" spans="1:16" ht="13.9">
      <c r="A496" s="143">
        <v>42</v>
      </c>
      <c r="B496" s="124" t="s">
        <v>2211</v>
      </c>
      <c r="C496" s="144" t="s">
        <v>808</v>
      </c>
      <c r="D496" s="145" t="s">
        <v>2223</v>
      </c>
      <c r="E496" s="144" t="s">
        <v>571</v>
      </c>
      <c r="F496" s="145" t="s">
        <v>1704</v>
      </c>
      <c r="G496" s="125" t="s">
        <v>2084</v>
      </c>
      <c r="H496" s="146" t="s">
        <v>386</v>
      </c>
      <c r="I496" s="125"/>
      <c r="J496" s="125"/>
      <c r="K496" s="125"/>
      <c r="P496" s="125"/>
    </row>
    <row r="497" spans="1:16" ht="13.9">
      <c r="A497" s="143">
        <v>42</v>
      </c>
      <c r="B497" s="124" t="s">
        <v>2211</v>
      </c>
      <c r="C497" s="144" t="s">
        <v>816</v>
      </c>
      <c r="D497" s="145" t="s">
        <v>2223</v>
      </c>
      <c r="E497" s="144" t="s">
        <v>571</v>
      </c>
      <c r="F497" s="145" t="s">
        <v>1704</v>
      </c>
      <c r="G497" s="125" t="s">
        <v>2084</v>
      </c>
      <c r="H497" s="146" t="s">
        <v>386</v>
      </c>
      <c r="I497" s="125"/>
      <c r="J497" s="125"/>
      <c r="K497" s="125"/>
      <c r="P497" s="125"/>
    </row>
    <row r="498" spans="1:16" ht="13.9">
      <c r="A498" s="143">
        <v>42</v>
      </c>
      <c r="B498" s="124" t="s">
        <v>2211</v>
      </c>
      <c r="C498" s="144" t="s">
        <v>831</v>
      </c>
      <c r="D498" s="145" t="s">
        <v>2223</v>
      </c>
      <c r="E498" s="144" t="s">
        <v>571</v>
      </c>
      <c r="F498" s="145" t="s">
        <v>1704</v>
      </c>
      <c r="G498" s="125" t="s">
        <v>2084</v>
      </c>
      <c r="H498" s="146" t="s">
        <v>386</v>
      </c>
      <c r="I498" s="125"/>
      <c r="J498" s="125"/>
      <c r="K498" s="125"/>
      <c r="P498" s="125"/>
    </row>
    <row r="499" spans="1:16" ht="13.9">
      <c r="A499" s="143">
        <v>42</v>
      </c>
      <c r="B499" s="124" t="s">
        <v>2211</v>
      </c>
      <c r="C499" s="144" t="s">
        <v>836</v>
      </c>
      <c r="D499" s="145" t="s">
        <v>2223</v>
      </c>
      <c r="E499" s="144" t="s">
        <v>571</v>
      </c>
      <c r="F499" s="145" t="s">
        <v>1704</v>
      </c>
      <c r="G499" s="125" t="s">
        <v>2084</v>
      </c>
      <c r="H499" s="146" t="s">
        <v>386</v>
      </c>
      <c r="I499" s="125"/>
      <c r="J499" s="125"/>
      <c r="K499" s="125"/>
      <c r="P499" s="125"/>
    </row>
    <row r="500" spans="1:16" ht="13.9">
      <c r="A500" s="143">
        <v>42</v>
      </c>
      <c r="B500" s="124" t="s">
        <v>2211</v>
      </c>
      <c r="C500" s="144" t="s">
        <v>870</v>
      </c>
      <c r="D500" s="145" t="s">
        <v>2223</v>
      </c>
      <c r="E500" s="144" t="s">
        <v>571</v>
      </c>
      <c r="F500" s="145" t="s">
        <v>1704</v>
      </c>
      <c r="G500" s="125" t="s">
        <v>2084</v>
      </c>
      <c r="H500" s="146" t="s">
        <v>386</v>
      </c>
      <c r="I500" s="125"/>
      <c r="J500" s="125"/>
      <c r="K500" s="125"/>
      <c r="P500" s="125"/>
    </row>
    <row r="501" spans="1:16" ht="13.9">
      <c r="A501" s="143">
        <v>42</v>
      </c>
      <c r="B501" s="124" t="s">
        <v>2211</v>
      </c>
      <c r="C501" s="144" t="s">
        <v>874</v>
      </c>
      <c r="D501" s="145" t="s">
        <v>2223</v>
      </c>
      <c r="E501" s="144" t="s">
        <v>571</v>
      </c>
      <c r="F501" s="145" t="s">
        <v>1704</v>
      </c>
      <c r="G501" s="125" t="s">
        <v>2084</v>
      </c>
      <c r="H501" s="146" t="s">
        <v>386</v>
      </c>
      <c r="I501" s="125"/>
      <c r="J501" s="125"/>
      <c r="K501" s="125"/>
      <c r="P501" s="125"/>
    </row>
    <row r="502" spans="1:16" ht="13.9">
      <c r="A502" s="143">
        <v>42</v>
      </c>
      <c r="B502" s="124" t="s">
        <v>2211</v>
      </c>
      <c r="C502" s="144" t="s">
        <v>900</v>
      </c>
      <c r="D502" s="145" t="s">
        <v>2223</v>
      </c>
      <c r="E502" s="144" t="s">
        <v>571</v>
      </c>
      <c r="F502" s="145" t="s">
        <v>1704</v>
      </c>
      <c r="G502" s="125" t="s">
        <v>2084</v>
      </c>
      <c r="H502" s="146" t="s">
        <v>386</v>
      </c>
      <c r="I502" s="125"/>
      <c r="J502" s="125"/>
      <c r="K502" s="125"/>
      <c r="P502" s="125"/>
    </row>
    <row r="503" spans="1:16" ht="13.9">
      <c r="A503" s="143">
        <v>42</v>
      </c>
      <c r="B503" s="124" t="s">
        <v>2211</v>
      </c>
      <c r="C503" s="144" t="s">
        <v>909</v>
      </c>
      <c r="D503" s="145" t="s">
        <v>2223</v>
      </c>
      <c r="E503" s="144" t="s">
        <v>571</v>
      </c>
      <c r="F503" s="145" t="s">
        <v>1704</v>
      </c>
      <c r="G503" s="125" t="s">
        <v>2084</v>
      </c>
      <c r="H503" s="146" t="s">
        <v>386</v>
      </c>
      <c r="I503" s="125"/>
      <c r="J503" s="125"/>
      <c r="K503" s="125"/>
      <c r="P503" s="125"/>
    </row>
    <row r="504" spans="1:16" ht="13.9">
      <c r="A504" s="143">
        <v>42</v>
      </c>
      <c r="B504" s="124" t="s">
        <v>2211</v>
      </c>
      <c r="C504" s="144" t="s">
        <v>983</v>
      </c>
      <c r="D504" s="145" t="s">
        <v>2223</v>
      </c>
      <c r="E504" s="144" t="s">
        <v>571</v>
      </c>
      <c r="F504" s="145" t="s">
        <v>1704</v>
      </c>
      <c r="G504" s="125" t="s">
        <v>2084</v>
      </c>
      <c r="H504" s="146" t="s">
        <v>386</v>
      </c>
      <c r="I504" s="125"/>
      <c r="J504" s="125"/>
      <c r="K504" s="125"/>
      <c r="P504" s="125"/>
    </row>
    <row r="505" spans="1:16" ht="13.9">
      <c r="A505" s="143">
        <v>42</v>
      </c>
      <c r="B505" s="124" t="s">
        <v>2211</v>
      </c>
      <c r="C505" s="144" t="s">
        <v>1012</v>
      </c>
      <c r="D505" s="145" t="s">
        <v>2223</v>
      </c>
      <c r="E505" s="144" t="s">
        <v>571</v>
      </c>
      <c r="F505" s="145" t="s">
        <v>1704</v>
      </c>
      <c r="G505" s="125" t="s">
        <v>2084</v>
      </c>
      <c r="H505" s="146" t="s">
        <v>386</v>
      </c>
      <c r="I505" s="125"/>
      <c r="J505" s="125"/>
      <c r="K505" s="125"/>
      <c r="P505" s="125"/>
    </row>
    <row r="506" spans="1:16" ht="13.9">
      <c r="A506" s="143">
        <v>42</v>
      </c>
      <c r="B506" s="124" t="s">
        <v>2211</v>
      </c>
      <c r="C506" s="144" t="s">
        <v>1028</v>
      </c>
      <c r="D506" s="145" t="s">
        <v>2223</v>
      </c>
      <c r="E506" s="144" t="s">
        <v>571</v>
      </c>
      <c r="F506" s="145" t="s">
        <v>1704</v>
      </c>
      <c r="G506" s="125" t="s">
        <v>2084</v>
      </c>
      <c r="H506" s="146" t="s">
        <v>386</v>
      </c>
      <c r="I506" s="125"/>
      <c r="J506" s="125"/>
      <c r="K506" s="125"/>
      <c r="P506" s="125"/>
    </row>
    <row r="507" spans="1:16" ht="13.9">
      <c r="A507" s="143">
        <v>42</v>
      </c>
      <c r="B507" s="124" t="s">
        <v>2211</v>
      </c>
      <c r="C507" s="144" t="s">
        <v>1035</v>
      </c>
      <c r="D507" s="145" t="s">
        <v>2223</v>
      </c>
      <c r="E507" s="144" t="s">
        <v>571</v>
      </c>
      <c r="F507" s="145" t="s">
        <v>1704</v>
      </c>
      <c r="G507" s="125" t="s">
        <v>2084</v>
      </c>
      <c r="H507" s="146" t="s">
        <v>386</v>
      </c>
      <c r="I507" s="125"/>
      <c r="J507" s="125"/>
      <c r="K507" s="125"/>
      <c r="P507" s="125"/>
    </row>
    <row r="508" spans="1:16" ht="13.9">
      <c r="A508" s="143">
        <v>42</v>
      </c>
      <c r="B508" s="124" t="s">
        <v>2211</v>
      </c>
      <c r="C508" s="144" t="s">
        <v>1042</v>
      </c>
      <c r="D508" s="145" t="s">
        <v>2223</v>
      </c>
      <c r="E508" s="144" t="s">
        <v>571</v>
      </c>
      <c r="F508" s="145" t="s">
        <v>1704</v>
      </c>
      <c r="G508" s="125" t="s">
        <v>2084</v>
      </c>
      <c r="H508" s="146" t="s">
        <v>386</v>
      </c>
      <c r="I508" s="125"/>
      <c r="J508" s="125"/>
      <c r="K508" s="125"/>
      <c r="P508" s="125"/>
    </row>
    <row r="509" spans="1:16" ht="13.9">
      <c r="A509" s="143">
        <v>42</v>
      </c>
      <c r="B509" s="124" t="s">
        <v>2211</v>
      </c>
      <c r="C509" s="144" t="s">
        <v>1049</v>
      </c>
      <c r="D509" s="145" t="s">
        <v>2223</v>
      </c>
      <c r="E509" s="144" t="s">
        <v>571</v>
      </c>
      <c r="F509" s="145" t="s">
        <v>1704</v>
      </c>
      <c r="G509" s="125" t="s">
        <v>2084</v>
      </c>
      <c r="H509" s="146" t="s">
        <v>386</v>
      </c>
      <c r="I509" s="125"/>
      <c r="J509" s="125"/>
      <c r="K509" s="125"/>
      <c r="P509" s="125"/>
    </row>
    <row r="510" spans="1:16" ht="13.9">
      <c r="A510" s="143">
        <v>42</v>
      </c>
      <c r="B510" s="124" t="s">
        <v>2211</v>
      </c>
      <c r="C510" s="144" t="s">
        <v>1056</v>
      </c>
      <c r="D510" s="145" t="s">
        <v>2223</v>
      </c>
      <c r="E510" s="144" t="s">
        <v>571</v>
      </c>
      <c r="F510" s="145" t="s">
        <v>1704</v>
      </c>
      <c r="G510" s="125" t="s">
        <v>2084</v>
      </c>
      <c r="H510" s="146" t="s">
        <v>386</v>
      </c>
      <c r="I510" s="125"/>
      <c r="J510" s="125"/>
      <c r="K510" s="125"/>
      <c r="P510" s="125"/>
    </row>
    <row r="511" spans="1:16" ht="13.9">
      <c r="A511" s="143">
        <v>42</v>
      </c>
      <c r="B511" s="124" t="s">
        <v>2211</v>
      </c>
      <c r="C511" s="144" t="s">
        <v>1063</v>
      </c>
      <c r="D511" s="145" t="s">
        <v>2223</v>
      </c>
      <c r="E511" s="144" t="s">
        <v>571</v>
      </c>
      <c r="F511" s="145" t="s">
        <v>1704</v>
      </c>
      <c r="G511" s="125" t="s">
        <v>2084</v>
      </c>
      <c r="H511" s="146" t="s">
        <v>386</v>
      </c>
      <c r="I511" s="125"/>
      <c r="J511" s="125"/>
      <c r="K511" s="125"/>
      <c r="P511" s="125"/>
    </row>
    <row r="512" spans="1:16" ht="13.9">
      <c r="A512" s="143">
        <v>42</v>
      </c>
      <c r="B512" s="124" t="s">
        <v>2211</v>
      </c>
      <c r="C512" s="144" t="s">
        <v>1072</v>
      </c>
      <c r="D512" s="145" t="s">
        <v>2223</v>
      </c>
      <c r="E512" s="144" t="s">
        <v>571</v>
      </c>
      <c r="F512" s="145" t="s">
        <v>1704</v>
      </c>
      <c r="G512" s="125" t="s">
        <v>2084</v>
      </c>
      <c r="H512" s="146" t="s">
        <v>386</v>
      </c>
      <c r="I512" s="125"/>
      <c r="J512" s="125"/>
      <c r="K512" s="125"/>
      <c r="P512" s="125"/>
    </row>
    <row r="513" spans="1:16" ht="13.9">
      <c r="A513" s="143">
        <v>42</v>
      </c>
      <c r="B513" s="124" t="s">
        <v>2211</v>
      </c>
      <c r="C513" s="144" t="s">
        <v>1080</v>
      </c>
      <c r="D513" s="145" t="s">
        <v>2223</v>
      </c>
      <c r="E513" s="144" t="s">
        <v>571</v>
      </c>
      <c r="F513" s="145" t="s">
        <v>1704</v>
      </c>
      <c r="G513" s="125" t="s">
        <v>2084</v>
      </c>
      <c r="H513" s="146" t="s">
        <v>386</v>
      </c>
      <c r="I513" s="125"/>
      <c r="J513" s="125"/>
      <c r="K513" s="125"/>
      <c r="P513" s="125"/>
    </row>
    <row r="514" spans="1:16" ht="13.9">
      <c r="A514" s="143">
        <v>42</v>
      </c>
      <c r="B514" s="124" t="s">
        <v>2211</v>
      </c>
      <c r="C514" s="144" t="s">
        <v>1087</v>
      </c>
      <c r="D514" s="145" t="s">
        <v>2223</v>
      </c>
      <c r="E514" s="144" t="s">
        <v>571</v>
      </c>
      <c r="F514" s="145" t="s">
        <v>1704</v>
      </c>
      <c r="G514" s="125" t="s">
        <v>2084</v>
      </c>
      <c r="H514" s="146" t="s">
        <v>386</v>
      </c>
      <c r="I514" s="125"/>
      <c r="J514" s="125"/>
      <c r="K514" s="125"/>
      <c r="P514" s="125"/>
    </row>
    <row r="515" spans="1:16" ht="13.9">
      <c r="A515" s="143">
        <v>42</v>
      </c>
      <c r="B515" s="124" t="s">
        <v>2211</v>
      </c>
      <c r="C515" s="144" t="s">
        <v>1110</v>
      </c>
      <c r="D515" s="145" t="s">
        <v>2223</v>
      </c>
      <c r="E515" s="144" t="s">
        <v>571</v>
      </c>
      <c r="F515" s="145" t="s">
        <v>1704</v>
      </c>
      <c r="G515" s="125" t="s">
        <v>2084</v>
      </c>
      <c r="H515" s="146" t="s">
        <v>386</v>
      </c>
      <c r="I515" s="125"/>
      <c r="J515" s="125"/>
      <c r="K515" s="125"/>
      <c r="P515" s="125"/>
    </row>
    <row r="516" spans="1:16" ht="13.9">
      <c r="A516" s="143">
        <v>42</v>
      </c>
      <c r="B516" s="124" t="s">
        <v>2211</v>
      </c>
      <c r="C516" s="144" t="s">
        <v>1118</v>
      </c>
      <c r="D516" s="145" t="s">
        <v>2223</v>
      </c>
      <c r="E516" s="144" t="s">
        <v>571</v>
      </c>
      <c r="F516" s="145" t="s">
        <v>1704</v>
      </c>
      <c r="G516" s="125" t="s">
        <v>2084</v>
      </c>
      <c r="H516" s="146" t="s">
        <v>386</v>
      </c>
      <c r="I516" s="125"/>
      <c r="J516" s="125"/>
      <c r="K516" s="125"/>
      <c r="P516" s="125"/>
    </row>
    <row r="517" spans="1:16" ht="13.9">
      <c r="A517" s="143">
        <v>42</v>
      </c>
      <c r="B517" s="124" t="s">
        <v>2211</v>
      </c>
      <c r="C517" s="144" t="s">
        <v>1125</v>
      </c>
      <c r="D517" s="145" t="s">
        <v>2223</v>
      </c>
      <c r="E517" s="144" t="s">
        <v>571</v>
      </c>
      <c r="F517" s="145" t="s">
        <v>1704</v>
      </c>
      <c r="G517" s="125" t="s">
        <v>2084</v>
      </c>
      <c r="H517" s="146" t="s">
        <v>386</v>
      </c>
      <c r="I517" s="125"/>
      <c r="J517" s="125"/>
      <c r="K517" s="125"/>
      <c r="P517" s="125"/>
    </row>
    <row r="518" spans="1:16" ht="13.9">
      <c r="A518" s="143">
        <v>42</v>
      </c>
      <c r="B518" s="124" t="s">
        <v>2211</v>
      </c>
      <c r="C518" s="144" t="s">
        <v>1148</v>
      </c>
      <c r="D518" s="145" t="s">
        <v>2223</v>
      </c>
      <c r="E518" s="144" t="s">
        <v>571</v>
      </c>
      <c r="F518" s="145" t="s">
        <v>1704</v>
      </c>
      <c r="G518" s="125" t="s">
        <v>2084</v>
      </c>
      <c r="H518" s="146" t="s">
        <v>386</v>
      </c>
      <c r="I518" s="125"/>
      <c r="J518" s="125"/>
      <c r="K518" s="125"/>
      <c r="P518" s="125"/>
    </row>
    <row r="519" spans="1:16" ht="13.9">
      <c r="A519" s="143">
        <v>42</v>
      </c>
      <c r="B519" s="124" t="s">
        <v>2211</v>
      </c>
      <c r="C519" s="144" t="s">
        <v>1156</v>
      </c>
      <c r="D519" s="145" t="s">
        <v>2223</v>
      </c>
      <c r="E519" s="144" t="s">
        <v>571</v>
      </c>
      <c r="F519" s="145" t="s">
        <v>1704</v>
      </c>
      <c r="G519" s="125" t="s">
        <v>2084</v>
      </c>
      <c r="H519" s="146" t="s">
        <v>386</v>
      </c>
      <c r="I519" s="125"/>
      <c r="J519" s="125"/>
      <c r="K519" s="125"/>
      <c r="P519" s="125"/>
    </row>
    <row r="520" spans="1:16" ht="13.9">
      <c r="A520" s="143">
        <v>42</v>
      </c>
      <c r="B520" s="124" t="s">
        <v>2211</v>
      </c>
      <c r="C520" s="144" t="s">
        <v>1163</v>
      </c>
      <c r="D520" s="145" t="s">
        <v>2223</v>
      </c>
      <c r="E520" s="144" t="s">
        <v>571</v>
      </c>
      <c r="F520" s="145" t="s">
        <v>1704</v>
      </c>
      <c r="G520" s="125" t="s">
        <v>2084</v>
      </c>
      <c r="H520" s="146" t="s">
        <v>386</v>
      </c>
      <c r="I520" s="125"/>
      <c r="J520" s="125"/>
      <c r="K520" s="125"/>
      <c r="P520" s="125"/>
    </row>
    <row r="521" spans="1:16" ht="13.9">
      <c r="A521" s="143">
        <v>42</v>
      </c>
      <c r="B521" s="124" t="s">
        <v>2211</v>
      </c>
      <c r="C521" s="144" t="s">
        <v>1180</v>
      </c>
      <c r="D521" s="145" t="s">
        <v>2223</v>
      </c>
      <c r="E521" s="144" t="s">
        <v>571</v>
      </c>
      <c r="F521" s="145" t="s">
        <v>1704</v>
      </c>
      <c r="G521" s="125" t="s">
        <v>2084</v>
      </c>
      <c r="H521" s="146" t="s">
        <v>386</v>
      </c>
      <c r="I521" s="125"/>
      <c r="J521" s="125"/>
      <c r="K521" s="125"/>
      <c r="P521" s="125"/>
    </row>
    <row r="522" spans="1:16" ht="13.9">
      <c r="A522" s="143">
        <v>42</v>
      </c>
      <c r="B522" s="124" t="s">
        <v>2211</v>
      </c>
      <c r="C522" s="144" t="s">
        <v>1188</v>
      </c>
      <c r="D522" s="145" t="s">
        <v>2223</v>
      </c>
      <c r="E522" s="144" t="s">
        <v>571</v>
      </c>
      <c r="F522" s="145" t="s">
        <v>1704</v>
      </c>
      <c r="G522" s="125" t="s">
        <v>2084</v>
      </c>
      <c r="H522" s="146" t="s">
        <v>386</v>
      </c>
      <c r="I522" s="125"/>
      <c r="J522" s="125"/>
      <c r="K522" s="125"/>
      <c r="P522" s="125"/>
    </row>
    <row r="523" spans="1:16" ht="13.9">
      <c r="A523" s="143">
        <v>42</v>
      </c>
      <c r="B523" s="124" t="s">
        <v>2211</v>
      </c>
      <c r="C523" s="144" t="s">
        <v>1194</v>
      </c>
      <c r="D523" s="145" t="s">
        <v>2223</v>
      </c>
      <c r="E523" s="144" t="s">
        <v>571</v>
      </c>
      <c r="F523" s="145" t="s">
        <v>1704</v>
      </c>
      <c r="G523" s="125" t="s">
        <v>2084</v>
      </c>
      <c r="H523" s="146" t="s">
        <v>386</v>
      </c>
      <c r="I523" s="125"/>
      <c r="J523" s="125"/>
      <c r="K523" s="125"/>
      <c r="P523" s="125"/>
    </row>
    <row r="524" spans="1:16" ht="13.9">
      <c r="A524" s="143">
        <v>42</v>
      </c>
      <c r="B524" s="124" t="s">
        <v>2211</v>
      </c>
      <c r="C524" s="144" t="s">
        <v>1201</v>
      </c>
      <c r="D524" s="145" t="s">
        <v>2223</v>
      </c>
      <c r="E524" s="144" t="s">
        <v>571</v>
      </c>
      <c r="F524" s="145" t="s">
        <v>1704</v>
      </c>
      <c r="G524" s="125" t="s">
        <v>2084</v>
      </c>
      <c r="H524" s="146" t="s">
        <v>386</v>
      </c>
      <c r="I524" s="125"/>
      <c r="J524" s="125"/>
      <c r="K524" s="125"/>
      <c r="P524" s="125"/>
    </row>
    <row r="525" spans="1:16" ht="13.9">
      <c r="A525" s="143">
        <v>42</v>
      </c>
      <c r="B525" s="124" t="s">
        <v>2211</v>
      </c>
      <c r="C525" s="144" t="s">
        <v>1208</v>
      </c>
      <c r="D525" s="145" t="s">
        <v>2223</v>
      </c>
      <c r="E525" s="144" t="s">
        <v>571</v>
      </c>
      <c r="F525" s="145" t="s">
        <v>1704</v>
      </c>
      <c r="G525" s="125" t="s">
        <v>2084</v>
      </c>
      <c r="H525" s="146" t="s">
        <v>386</v>
      </c>
      <c r="I525" s="125"/>
      <c r="J525" s="125"/>
      <c r="K525" s="125"/>
      <c r="P525" s="125"/>
    </row>
    <row r="526" spans="1:16" ht="13.9">
      <c r="A526" s="143">
        <v>42</v>
      </c>
      <c r="B526" s="124" t="s">
        <v>2211</v>
      </c>
      <c r="C526" s="144" t="s">
        <v>1215</v>
      </c>
      <c r="D526" s="145" t="s">
        <v>2223</v>
      </c>
      <c r="E526" s="144" t="s">
        <v>571</v>
      </c>
      <c r="F526" s="145" t="s">
        <v>1704</v>
      </c>
      <c r="G526" s="125" t="s">
        <v>2084</v>
      </c>
      <c r="H526" s="146" t="s">
        <v>386</v>
      </c>
      <c r="I526" s="125"/>
      <c r="J526" s="125"/>
      <c r="K526" s="125"/>
      <c r="P526" s="125"/>
    </row>
    <row r="527" spans="1:16" ht="13.9">
      <c r="A527" s="143">
        <v>42</v>
      </c>
      <c r="B527" s="124" t="s">
        <v>2211</v>
      </c>
      <c r="C527" s="144" t="s">
        <v>1221</v>
      </c>
      <c r="D527" s="145" t="s">
        <v>2223</v>
      </c>
      <c r="E527" s="144" t="s">
        <v>571</v>
      </c>
      <c r="F527" s="145" t="s">
        <v>1704</v>
      </c>
      <c r="G527" s="125" t="s">
        <v>2084</v>
      </c>
      <c r="H527" s="146" t="s">
        <v>386</v>
      </c>
      <c r="I527" s="125"/>
      <c r="J527" s="125"/>
      <c r="K527" s="125"/>
      <c r="P527" s="125"/>
    </row>
    <row r="528" spans="1:16" ht="13.9">
      <c r="A528" s="143">
        <v>42</v>
      </c>
      <c r="B528" s="124" t="s">
        <v>2211</v>
      </c>
      <c r="C528" s="144" t="s">
        <v>1230</v>
      </c>
      <c r="D528" s="145" t="s">
        <v>2223</v>
      </c>
      <c r="E528" s="144" t="s">
        <v>571</v>
      </c>
      <c r="F528" s="145" t="s">
        <v>1704</v>
      </c>
      <c r="G528" s="125" t="s">
        <v>2084</v>
      </c>
      <c r="H528" s="146" t="s">
        <v>386</v>
      </c>
      <c r="I528" s="125"/>
      <c r="J528" s="125"/>
      <c r="K528" s="125"/>
      <c r="P528" s="125"/>
    </row>
    <row r="529" spans="1:16" ht="13.9">
      <c r="A529" s="143">
        <v>42</v>
      </c>
      <c r="B529" s="124" t="s">
        <v>2211</v>
      </c>
      <c r="C529" s="144" t="s">
        <v>1234</v>
      </c>
      <c r="D529" s="145" t="s">
        <v>2223</v>
      </c>
      <c r="E529" s="144" t="s">
        <v>571</v>
      </c>
      <c r="F529" s="145" t="s">
        <v>1704</v>
      </c>
      <c r="G529" s="125" t="s">
        <v>2084</v>
      </c>
      <c r="H529" s="146" t="s">
        <v>386</v>
      </c>
      <c r="I529" s="125"/>
      <c r="J529" s="125"/>
      <c r="K529" s="125"/>
      <c r="P529" s="125"/>
    </row>
    <row r="530" spans="1:16" ht="13.9">
      <c r="A530" s="143">
        <v>42</v>
      </c>
      <c r="B530" s="124" t="s">
        <v>2211</v>
      </c>
      <c r="C530" s="144" t="s">
        <v>1241</v>
      </c>
      <c r="D530" s="145" t="s">
        <v>2223</v>
      </c>
      <c r="E530" s="144" t="s">
        <v>571</v>
      </c>
      <c r="F530" s="145" t="s">
        <v>1704</v>
      </c>
      <c r="G530" s="125" t="s">
        <v>2084</v>
      </c>
      <c r="H530" s="146" t="s">
        <v>386</v>
      </c>
      <c r="I530" s="125"/>
      <c r="J530" s="125"/>
      <c r="K530" s="125"/>
      <c r="P530" s="125"/>
    </row>
    <row r="531" spans="1:16" ht="13.9">
      <c r="A531" s="143">
        <v>42</v>
      </c>
      <c r="B531" s="124" t="s">
        <v>2211</v>
      </c>
      <c r="C531" s="144" t="s">
        <v>1249</v>
      </c>
      <c r="D531" s="145" t="s">
        <v>2223</v>
      </c>
      <c r="E531" s="144" t="s">
        <v>571</v>
      </c>
      <c r="F531" s="145" t="s">
        <v>1704</v>
      </c>
      <c r="G531" s="125" t="s">
        <v>2084</v>
      </c>
      <c r="H531" s="146" t="s">
        <v>386</v>
      </c>
      <c r="I531" s="125"/>
      <c r="J531" s="125"/>
      <c r="K531" s="125"/>
      <c r="P531" s="125"/>
    </row>
    <row r="532" spans="1:16" ht="13.9">
      <c r="A532" s="143">
        <v>42</v>
      </c>
      <c r="B532" s="124" t="s">
        <v>2211</v>
      </c>
      <c r="C532" s="144" t="s">
        <v>1254</v>
      </c>
      <c r="D532" s="145" t="s">
        <v>2223</v>
      </c>
      <c r="E532" s="144" t="s">
        <v>571</v>
      </c>
      <c r="F532" s="145" t="s">
        <v>1704</v>
      </c>
      <c r="G532" s="125" t="s">
        <v>2084</v>
      </c>
      <c r="H532" s="146" t="s">
        <v>386</v>
      </c>
      <c r="I532" s="125"/>
      <c r="J532" s="125"/>
      <c r="K532" s="125"/>
      <c r="P532" s="125"/>
    </row>
    <row r="533" spans="1:16" ht="13.9">
      <c r="A533" s="143">
        <v>42</v>
      </c>
      <c r="B533" s="124" t="s">
        <v>2211</v>
      </c>
      <c r="C533" s="144" t="s">
        <v>1258</v>
      </c>
      <c r="D533" s="145" t="s">
        <v>2223</v>
      </c>
      <c r="E533" s="144" t="s">
        <v>571</v>
      </c>
      <c r="F533" s="145" t="s">
        <v>1704</v>
      </c>
      <c r="G533" s="125" t="s">
        <v>2084</v>
      </c>
      <c r="H533" s="146" t="s">
        <v>386</v>
      </c>
      <c r="I533" s="125"/>
      <c r="J533" s="125"/>
      <c r="K533" s="125"/>
      <c r="P533" s="125"/>
    </row>
    <row r="534" spans="1:16" ht="13.9">
      <c r="A534" s="143">
        <v>42</v>
      </c>
      <c r="B534" s="124" t="s">
        <v>2211</v>
      </c>
      <c r="C534" s="144" t="s">
        <v>1265</v>
      </c>
      <c r="D534" s="145" t="s">
        <v>2223</v>
      </c>
      <c r="E534" s="144" t="s">
        <v>571</v>
      </c>
      <c r="F534" s="145" t="s">
        <v>1704</v>
      </c>
      <c r="G534" s="125" t="s">
        <v>2084</v>
      </c>
      <c r="H534" s="146" t="s">
        <v>386</v>
      </c>
      <c r="I534" s="125"/>
      <c r="J534" s="125"/>
      <c r="K534" s="125"/>
      <c r="P534" s="125"/>
    </row>
    <row r="535" spans="1:16" ht="13.9">
      <c r="A535" s="143">
        <v>42</v>
      </c>
      <c r="B535" s="124" t="s">
        <v>2211</v>
      </c>
      <c r="C535" s="144" t="s">
        <v>1269</v>
      </c>
      <c r="D535" s="145" t="s">
        <v>2223</v>
      </c>
      <c r="E535" s="144" t="s">
        <v>571</v>
      </c>
      <c r="F535" s="145" t="s">
        <v>1704</v>
      </c>
      <c r="G535" s="125" t="s">
        <v>2084</v>
      </c>
      <c r="H535" s="146" t="s">
        <v>386</v>
      </c>
      <c r="I535" s="125"/>
      <c r="J535" s="125"/>
      <c r="K535" s="125"/>
      <c r="P535" s="125"/>
    </row>
    <row r="536" spans="1:16" ht="13.9">
      <c r="A536" s="143">
        <v>42</v>
      </c>
      <c r="B536" s="124" t="s">
        <v>2211</v>
      </c>
      <c r="C536" s="144" t="s">
        <v>1273</v>
      </c>
      <c r="D536" s="145" t="s">
        <v>2223</v>
      </c>
      <c r="E536" s="144" t="s">
        <v>571</v>
      </c>
      <c r="F536" s="145" t="s">
        <v>1704</v>
      </c>
      <c r="G536" s="125" t="s">
        <v>2084</v>
      </c>
      <c r="H536" s="146" t="s">
        <v>386</v>
      </c>
      <c r="I536" s="125"/>
      <c r="J536" s="125"/>
      <c r="K536" s="125"/>
      <c r="P536" s="125"/>
    </row>
    <row r="537" spans="1:16" ht="13.9">
      <c r="A537" s="143">
        <v>42</v>
      </c>
      <c r="B537" s="124" t="s">
        <v>2211</v>
      </c>
      <c r="C537" s="144" t="s">
        <v>1277</v>
      </c>
      <c r="D537" s="145" t="s">
        <v>2223</v>
      </c>
      <c r="E537" s="144" t="s">
        <v>571</v>
      </c>
      <c r="F537" s="145" t="s">
        <v>1704</v>
      </c>
      <c r="G537" s="125" t="s">
        <v>2084</v>
      </c>
      <c r="H537" s="146" t="s">
        <v>386</v>
      </c>
      <c r="I537" s="125"/>
      <c r="J537" s="125"/>
      <c r="K537" s="125"/>
      <c r="P537" s="125"/>
    </row>
    <row r="538" spans="1:16" ht="13.9">
      <c r="A538" s="143">
        <v>42</v>
      </c>
      <c r="B538" s="124" t="s">
        <v>2211</v>
      </c>
      <c r="C538" s="144" t="s">
        <v>1289</v>
      </c>
      <c r="D538" s="145" t="s">
        <v>2223</v>
      </c>
      <c r="E538" s="144" t="s">
        <v>571</v>
      </c>
      <c r="F538" s="145" t="s">
        <v>1704</v>
      </c>
      <c r="G538" s="125" t="s">
        <v>2084</v>
      </c>
      <c r="H538" s="146" t="s">
        <v>386</v>
      </c>
      <c r="I538" s="125"/>
      <c r="J538" s="125"/>
      <c r="K538" s="125"/>
      <c r="P538" s="125"/>
    </row>
    <row r="539" spans="1:16" ht="13.9">
      <c r="A539" s="143">
        <v>42</v>
      </c>
      <c r="B539" s="124" t="s">
        <v>2211</v>
      </c>
      <c r="C539" s="144" t="s">
        <v>1293</v>
      </c>
      <c r="D539" s="145" t="s">
        <v>2223</v>
      </c>
      <c r="E539" s="144" t="s">
        <v>571</v>
      </c>
      <c r="F539" s="145" t="s">
        <v>1704</v>
      </c>
      <c r="G539" s="125" t="s">
        <v>2084</v>
      </c>
      <c r="H539" s="146" t="s">
        <v>386</v>
      </c>
      <c r="I539" s="125"/>
      <c r="J539" s="125"/>
      <c r="K539" s="125"/>
      <c r="P539" s="125"/>
    </row>
    <row r="540" spans="1:16" ht="13.9">
      <c r="A540" s="143">
        <v>42</v>
      </c>
      <c r="B540" s="124" t="s">
        <v>2211</v>
      </c>
      <c r="C540" s="144" t="s">
        <v>1298</v>
      </c>
      <c r="D540" s="145" t="s">
        <v>2223</v>
      </c>
      <c r="E540" s="144" t="s">
        <v>571</v>
      </c>
      <c r="F540" s="145" t="s">
        <v>1704</v>
      </c>
      <c r="G540" s="125" t="s">
        <v>2084</v>
      </c>
      <c r="H540" s="146" t="s">
        <v>386</v>
      </c>
      <c r="I540" s="125"/>
      <c r="J540" s="125"/>
      <c r="K540" s="125"/>
      <c r="P540" s="125"/>
    </row>
    <row r="541" spans="1:16" ht="13.9">
      <c r="A541" s="143">
        <v>42</v>
      </c>
      <c r="B541" s="124" t="s">
        <v>2211</v>
      </c>
      <c r="C541" s="144" t="s">
        <v>1302</v>
      </c>
      <c r="D541" s="145" t="s">
        <v>2223</v>
      </c>
      <c r="E541" s="144" t="s">
        <v>571</v>
      </c>
      <c r="F541" s="145" t="s">
        <v>1704</v>
      </c>
      <c r="G541" s="125" t="s">
        <v>2084</v>
      </c>
      <c r="H541" s="146" t="s">
        <v>386</v>
      </c>
      <c r="I541" s="125"/>
      <c r="J541" s="125"/>
      <c r="K541" s="125"/>
      <c r="P541" s="125"/>
    </row>
    <row r="542" spans="1:16" ht="13.9">
      <c r="A542" s="143">
        <v>42</v>
      </c>
      <c r="B542" s="124" t="s">
        <v>2211</v>
      </c>
      <c r="C542" s="144" t="s">
        <v>1311</v>
      </c>
      <c r="D542" s="145" t="s">
        <v>2223</v>
      </c>
      <c r="E542" s="144" t="s">
        <v>571</v>
      </c>
      <c r="F542" s="145" t="s">
        <v>1704</v>
      </c>
      <c r="G542" s="125" t="s">
        <v>2084</v>
      </c>
      <c r="H542" s="146" t="s">
        <v>386</v>
      </c>
      <c r="I542" s="125"/>
      <c r="J542" s="125"/>
      <c r="K542" s="125"/>
      <c r="P542" s="125"/>
    </row>
    <row r="543" spans="1:16" ht="13.9">
      <c r="A543" s="143">
        <v>42</v>
      </c>
      <c r="B543" s="124" t="s">
        <v>2211</v>
      </c>
      <c r="C543" s="144" t="s">
        <v>1328</v>
      </c>
      <c r="D543" s="145" t="s">
        <v>2223</v>
      </c>
      <c r="E543" s="144" t="s">
        <v>571</v>
      </c>
      <c r="F543" s="145" t="s">
        <v>1704</v>
      </c>
      <c r="G543" s="125" t="s">
        <v>2084</v>
      </c>
      <c r="H543" s="146" t="s">
        <v>386</v>
      </c>
      <c r="I543" s="125"/>
      <c r="J543" s="125"/>
      <c r="K543" s="125"/>
      <c r="P543" s="125"/>
    </row>
    <row r="544" spans="1:16" ht="13.9">
      <c r="A544" s="143">
        <v>42</v>
      </c>
      <c r="B544" s="124" t="s">
        <v>2211</v>
      </c>
      <c r="C544" s="144" t="s">
        <v>1349</v>
      </c>
      <c r="D544" s="145" t="s">
        <v>2223</v>
      </c>
      <c r="E544" s="144" t="s">
        <v>571</v>
      </c>
      <c r="F544" s="145" t="s">
        <v>1704</v>
      </c>
      <c r="G544" s="125" t="s">
        <v>2084</v>
      </c>
      <c r="H544" s="146" t="s">
        <v>386</v>
      </c>
      <c r="I544" s="125"/>
      <c r="J544" s="125"/>
      <c r="K544" s="125"/>
      <c r="P544" s="125"/>
    </row>
    <row r="545" spans="1:16" ht="13.9">
      <c r="A545" s="143">
        <v>42</v>
      </c>
      <c r="B545" s="124" t="s">
        <v>2211</v>
      </c>
      <c r="C545" s="144" t="s">
        <v>1357</v>
      </c>
      <c r="D545" s="145" t="s">
        <v>2223</v>
      </c>
      <c r="E545" s="144" t="s">
        <v>571</v>
      </c>
      <c r="F545" s="145" t="s">
        <v>1704</v>
      </c>
      <c r="G545" s="125" t="s">
        <v>2084</v>
      </c>
      <c r="H545" s="146" t="s">
        <v>386</v>
      </c>
      <c r="I545" s="125"/>
      <c r="J545" s="125"/>
      <c r="K545" s="125"/>
      <c r="P545" s="125"/>
    </row>
    <row r="546" spans="1:16" ht="13.9">
      <c r="A546" s="143">
        <v>42</v>
      </c>
      <c r="B546" s="124" t="s">
        <v>2211</v>
      </c>
      <c r="C546" s="144" t="s">
        <v>1374</v>
      </c>
      <c r="D546" s="145" t="s">
        <v>2223</v>
      </c>
      <c r="E546" s="144" t="s">
        <v>571</v>
      </c>
      <c r="F546" s="145" t="s">
        <v>1704</v>
      </c>
      <c r="G546" s="125" t="s">
        <v>2084</v>
      </c>
      <c r="H546" s="146" t="s">
        <v>386</v>
      </c>
      <c r="I546" s="125"/>
      <c r="J546" s="125"/>
      <c r="K546" s="125"/>
      <c r="P546" s="125"/>
    </row>
    <row r="547" spans="1:16" ht="13.9">
      <c r="A547" s="143">
        <v>42</v>
      </c>
      <c r="B547" s="124" t="s">
        <v>2211</v>
      </c>
      <c r="C547" s="144" t="s">
        <v>1401</v>
      </c>
      <c r="D547" s="145" t="s">
        <v>2223</v>
      </c>
      <c r="E547" s="144" t="s">
        <v>571</v>
      </c>
      <c r="F547" s="145" t="s">
        <v>1704</v>
      </c>
      <c r="G547" s="125" t="s">
        <v>2084</v>
      </c>
      <c r="H547" s="146" t="s">
        <v>386</v>
      </c>
      <c r="I547" s="125"/>
      <c r="J547" s="125"/>
      <c r="K547" s="125"/>
      <c r="P547" s="125"/>
    </row>
    <row r="548" spans="1:16" ht="13.9">
      <c r="A548" s="143">
        <v>42</v>
      </c>
      <c r="B548" s="124" t="s">
        <v>2211</v>
      </c>
      <c r="C548" s="144" t="s">
        <v>1422</v>
      </c>
      <c r="D548" s="145" t="s">
        <v>2223</v>
      </c>
      <c r="E548" s="144" t="s">
        <v>571</v>
      </c>
      <c r="F548" s="145" t="s">
        <v>1704</v>
      </c>
      <c r="G548" s="125" t="s">
        <v>2084</v>
      </c>
      <c r="H548" s="146" t="s">
        <v>386</v>
      </c>
      <c r="I548" s="125"/>
      <c r="J548" s="125"/>
      <c r="K548" s="125"/>
      <c r="P548" s="125"/>
    </row>
    <row r="549" spans="1:16" ht="13.9">
      <c r="A549" s="143">
        <v>42</v>
      </c>
      <c r="B549" s="124" t="s">
        <v>2211</v>
      </c>
      <c r="C549" s="144" t="s">
        <v>1426</v>
      </c>
      <c r="D549" s="145" t="s">
        <v>2223</v>
      </c>
      <c r="E549" s="144" t="s">
        <v>571</v>
      </c>
      <c r="F549" s="145" t="s">
        <v>1704</v>
      </c>
      <c r="G549" s="125" t="s">
        <v>2084</v>
      </c>
      <c r="H549" s="146" t="s">
        <v>386</v>
      </c>
      <c r="I549" s="125"/>
      <c r="J549" s="125"/>
      <c r="K549" s="125"/>
      <c r="P549" s="125"/>
    </row>
    <row r="550" spans="1:16" ht="13.9">
      <c r="A550" s="143">
        <v>42</v>
      </c>
      <c r="B550" s="124" t="s">
        <v>2211</v>
      </c>
      <c r="C550" s="144" t="s">
        <v>1430</v>
      </c>
      <c r="D550" s="145" t="s">
        <v>2223</v>
      </c>
      <c r="E550" s="144" t="s">
        <v>571</v>
      </c>
      <c r="F550" s="145" t="s">
        <v>1704</v>
      </c>
      <c r="G550" s="125" t="s">
        <v>2084</v>
      </c>
      <c r="H550" s="146" t="s">
        <v>386</v>
      </c>
      <c r="I550" s="125"/>
      <c r="J550" s="125"/>
      <c r="K550" s="125"/>
      <c r="P550" s="125"/>
    </row>
    <row r="551" spans="1:16" ht="13.9">
      <c r="A551" s="143">
        <v>42</v>
      </c>
      <c r="B551" s="124" t="s">
        <v>2211</v>
      </c>
      <c r="C551" s="144" t="s">
        <v>1433</v>
      </c>
      <c r="D551" s="145" t="s">
        <v>2223</v>
      </c>
      <c r="E551" s="144" t="s">
        <v>571</v>
      </c>
      <c r="F551" s="145" t="s">
        <v>1704</v>
      </c>
      <c r="G551" s="125" t="s">
        <v>2084</v>
      </c>
      <c r="H551" s="146" t="s">
        <v>386</v>
      </c>
      <c r="I551" s="125"/>
      <c r="J551" s="125"/>
      <c r="K551" s="125"/>
      <c r="P551" s="125"/>
    </row>
    <row r="552" spans="1:16" ht="13.9">
      <c r="A552" s="143">
        <v>42</v>
      </c>
      <c r="B552" s="124" t="s">
        <v>2211</v>
      </c>
      <c r="C552" s="144" t="s">
        <v>1437</v>
      </c>
      <c r="D552" s="145" t="s">
        <v>2223</v>
      </c>
      <c r="E552" s="144" t="s">
        <v>571</v>
      </c>
      <c r="F552" s="145" t="s">
        <v>1704</v>
      </c>
      <c r="G552" s="125" t="s">
        <v>2084</v>
      </c>
      <c r="H552" s="146" t="s">
        <v>386</v>
      </c>
      <c r="I552" s="125"/>
      <c r="J552" s="125"/>
      <c r="K552" s="125"/>
      <c r="P552" s="125"/>
    </row>
    <row r="553" spans="1:16" ht="13.9">
      <c r="A553" s="143">
        <v>42</v>
      </c>
      <c r="B553" s="124" t="s">
        <v>2211</v>
      </c>
      <c r="C553" s="144" t="s">
        <v>1447</v>
      </c>
      <c r="D553" s="145" t="s">
        <v>2223</v>
      </c>
      <c r="E553" s="144" t="s">
        <v>571</v>
      </c>
      <c r="F553" s="145" t="s">
        <v>1704</v>
      </c>
      <c r="G553" s="125" t="s">
        <v>2084</v>
      </c>
      <c r="H553" s="146" t="s">
        <v>386</v>
      </c>
      <c r="I553" s="125"/>
      <c r="J553" s="125"/>
      <c r="K553" s="125"/>
      <c r="P553" s="125"/>
    </row>
    <row r="554" spans="1:16" ht="13.9">
      <c r="A554" s="143">
        <v>42</v>
      </c>
      <c r="B554" s="124" t="s">
        <v>2211</v>
      </c>
      <c r="C554" s="144" t="s">
        <v>1450</v>
      </c>
      <c r="D554" s="145" t="s">
        <v>2223</v>
      </c>
      <c r="E554" s="144" t="s">
        <v>571</v>
      </c>
      <c r="F554" s="145" t="s">
        <v>1704</v>
      </c>
      <c r="G554" s="125" t="s">
        <v>2084</v>
      </c>
      <c r="H554" s="146" t="s">
        <v>386</v>
      </c>
      <c r="I554" s="125"/>
      <c r="J554" s="125"/>
      <c r="K554" s="125"/>
      <c r="P554" s="125"/>
    </row>
    <row r="555" spans="1:16" ht="13.9">
      <c r="A555" s="143">
        <v>42</v>
      </c>
      <c r="B555" s="124" t="s">
        <v>2211</v>
      </c>
      <c r="C555" s="144" t="s">
        <v>1453</v>
      </c>
      <c r="D555" s="145" t="s">
        <v>2223</v>
      </c>
      <c r="E555" s="144" t="s">
        <v>571</v>
      </c>
      <c r="F555" s="145" t="s">
        <v>1704</v>
      </c>
      <c r="G555" s="125" t="s">
        <v>2084</v>
      </c>
      <c r="H555" s="146" t="s">
        <v>386</v>
      </c>
      <c r="I555" s="125"/>
      <c r="J555" s="125"/>
      <c r="K555" s="125"/>
      <c r="P555" s="125"/>
    </row>
    <row r="556" spans="1:16" ht="13.9">
      <c r="A556" s="143">
        <v>42</v>
      </c>
      <c r="B556" s="124" t="s">
        <v>2211</v>
      </c>
      <c r="C556" s="144" t="s">
        <v>1464</v>
      </c>
      <c r="D556" s="145" t="s">
        <v>2223</v>
      </c>
      <c r="E556" s="144" t="s">
        <v>571</v>
      </c>
      <c r="F556" s="145" t="s">
        <v>1704</v>
      </c>
      <c r="G556" s="125" t="s">
        <v>2084</v>
      </c>
      <c r="H556" s="146" t="s">
        <v>386</v>
      </c>
      <c r="I556" s="125"/>
      <c r="J556" s="125"/>
      <c r="K556" s="125"/>
      <c r="P556" s="125"/>
    </row>
    <row r="557" spans="1:16" ht="13.9">
      <c r="A557" s="143">
        <v>42</v>
      </c>
      <c r="B557" s="124" t="s">
        <v>2211</v>
      </c>
      <c r="C557" s="144" t="s">
        <v>1473</v>
      </c>
      <c r="D557" s="145" t="s">
        <v>2223</v>
      </c>
      <c r="E557" s="144" t="s">
        <v>571</v>
      </c>
      <c r="F557" s="145" t="s">
        <v>1704</v>
      </c>
      <c r="G557" s="125" t="s">
        <v>2084</v>
      </c>
      <c r="H557" s="146" t="s">
        <v>386</v>
      </c>
      <c r="I557" s="125"/>
      <c r="J557" s="125"/>
      <c r="K557" s="125"/>
      <c r="P557" s="125"/>
    </row>
    <row r="558" spans="1:16" ht="13.9">
      <c r="A558" s="143">
        <v>42</v>
      </c>
      <c r="B558" s="124" t="s">
        <v>2211</v>
      </c>
      <c r="C558" s="144" t="s">
        <v>1476</v>
      </c>
      <c r="D558" s="145" t="s">
        <v>2223</v>
      </c>
      <c r="E558" s="144" t="s">
        <v>571</v>
      </c>
      <c r="F558" s="145" t="s">
        <v>1704</v>
      </c>
      <c r="G558" s="125" t="s">
        <v>2084</v>
      </c>
      <c r="H558" s="146" t="s">
        <v>386</v>
      </c>
      <c r="I558" s="125"/>
      <c r="J558" s="125"/>
      <c r="K558" s="125"/>
      <c r="P558" s="125"/>
    </row>
    <row r="559" spans="1:16" ht="13.9">
      <c r="A559" s="143">
        <v>42</v>
      </c>
      <c r="B559" s="124" t="s">
        <v>2211</v>
      </c>
      <c r="C559" s="144" t="s">
        <v>1480</v>
      </c>
      <c r="D559" s="145" t="s">
        <v>2223</v>
      </c>
      <c r="E559" s="144" t="s">
        <v>571</v>
      </c>
      <c r="F559" s="145" t="s">
        <v>1704</v>
      </c>
      <c r="G559" s="125" t="s">
        <v>2084</v>
      </c>
      <c r="H559" s="146" t="s">
        <v>386</v>
      </c>
      <c r="I559" s="125"/>
      <c r="J559" s="125"/>
      <c r="K559" s="125"/>
      <c r="P559" s="125"/>
    </row>
    <row r="560" spans="1:16" ht="13.9">
      <c r="A560" s="143">
        <v>42</v>
      </c>
      <c r="B560" s="124" t="s">
        <v>2211</v>
      </c>
      <c r="C560" s="144" t="s">
        <v>1483</v>
      </c>
      <c r="D560" s="145" t="s">
        <v>2223</v>
      </c>
      <c r="E560" s="144" t="s">
        <v>571</v>
      </c>
      <c r="F560" s="145" t="s">
        <v>1704</v>
      </c>
      <c r="G560" s="125" t="s">
        <v>2084</v>
      </c>
      <c r="H560" s="146" t="s">
        <v>386</v>
      </c>
      <c r="I560" s="125"/>
      <c r="J560" s="125"/>
      <c r="K560" s="125"/>
      <c r="P560" s="125"/>
    </row>
    <row r="561" spans="1:16" ht="13.9">
      <c r="A561" s="143">
        <v>42</v>
      </c>
      <c r="B561" s="124" t="s">
        <v>2211</v>
      </c>
      <c r="C561" s="144" t="s">
        <v>1486</v>
      </c>
      <c r="D561" s="145" t="s">
        <v>2223</v>
      </c>
      <c r="E561" s="144" t="s">
        <v>571</v>
      </c>
      <c r="F561" s="145" t="s">
        <v>1704</v>
      </c>
      <c r="G561" s="125" t="s">
        <v>2084</v>
      </c>
      <c r="H561" s="146" t="s">
        <v>386</v>
      </c>
      <c r="I561" s="125"/>
      <c r="J561" s="125"/>
      <c r="K561" s="125"/>
      <c r="P561" s="125"/>
    </row>
    <row r="562" spans="1:16" ht="13.9">
      <c r="A562" s="143">
        <v>42</v>
      </c>
      <c r="B562" s="124" t="s">
        <v>2211</v>
      </c>
      <c r="C562" s="144" t="s">
        <v>1489</v>
      </c>
      <c r="D562" s="145" t="s">
        <v>2223</v>
      </c>
      <c r="E562" s="144" t="s">
        <v>571</v>
      </c>
      <c r="F562" s="145" t="s">
        <v>1704</v>
      </c>
      <c r="G562" s="125" t="s">
        <v>2084</v>
      </c>
      <c r="H562" s="146" t="s">
        <v>386</v>
      </c>
      <c r="I562" s="125"/>
      <c r="J562" s="125"/>
      <c r="K562" s="125"/>
      <c r="P562" s="125"/>
    </row>
    <row r="563" spans="1:16" ht="13.9">
      <c r="A563" s="143">
        <v>42</v>
      </c>
      <c r="B563" s="124" t="s">
        <v>2211</v>
      </c>
      <c r="C563" s="144" t="s">
        <v>1495</v>
      </c>
      <c r="D563" s="145" t="s">
        <v>2223</v>
      </c>
      <c r="E563" s="144" t="s">
        <v>571</v>
      </c>
      <c r="F563" s="145" t="s">
        <v>1704</v>
      </c>
      <c r="G563" s="125" t="s">
        <v>2084</v>
      </c>
      <c r="H563" s="146" t="s">
        <v>386</v>
      </c>
      <c r="I563" s="125"/>
      <c r="J563" s="125"/>
      <c r="K563" s="125"/>
      <c r="P563" s="125"/>
    </row>
    <row r="564" spans="1:16" ht="13.9">
      <c r="A564" s="143">
        <v>42</v>
      </c>
      <c r="B564" s="124" t="s">
        <v>2211</v>
      </c>
      <c r="C564" s="144" t="s">
        <v>1504</v>
      </c>
      <c r="D564" s="145" t="s">
        <v>2223</v>
      </c>
      <c r="E564" s="144" t="s">
        <v>571</v>
      </c>
      <c r="F564" s="145" t="s">
        <v>1704</v>
      </c>
      <c r="G564" s="125" t="s">
        <v>2084</v>
      </c>
      <c r="H564" s="146" t="s">
        <v>386</v>
      </c>
      <c r="I564" s="125"/>
      <c r="J564" s="125"/>
      <c r="K564" s="125"/>
      <c r="P564" s="125"/>
    </row>
    <row r="565" spans="1:16" ht="13.9">
      <c r="A565" s="143">
        <v>42</v>
      </c>
      <c r="B565" s="124" t="s">
        <v>2211</v>
      </c>
      <c r="C565" s="144" t="s">
        <v>1507</v>
      </c>
      <c r="D565" s="145" t="s">
        <v>2223</v>
      </c>
      <c r="E565" s="144" t="s">
        <v>571</v>
      </c>
      <c r="F565" s="145" t="s">
        <v>1704</v>
      </c>
      <c r="G565" s="125" t="s">
        <v>2084</v>
      </c>
      <c r="H565" s="146" t="s">
        <v>386</v>
      </c>
      <c r="I565" s="125"/>
      <c r="J565" s="125"/>
      <c r="K565" s="125"/>
      <c r="P565" s="125"/>
    </row>
    <row r="566" spans="1:16" ht="13.9">
      <c r="A566" s="143">
        <v>42</v>
      </c>
      <c r="B566" s="124" t="s">
        <v>2211</v>
      </c>
      <c r="C566" s="144" t="s">
        <v>1509</v>
      </c>
      <c r="D566" s="145" t="s">
        <v>2223</v>
      </c>
      <c r="E566" s="144" t="s">
        <v>571</v>
      </c>
      <c r="F566" s="145" t="s">
        <v>1704</v>
      </c>
      <c r="G566" s="125" t="s">
        <v>2084</v>
      </c>
      <c r="H566" s="146" t="s">
        <v>386</v>
      </c>
      <c r="I566" s="125"/>
      <c r="J566" s="125"/>
      <c r="K566" s="125"/>
      <c r="P566" s="125"/>
    </row>
    <row r="567" spans="1:16" ht="13.9">
      <c r="A567" s="143">
        <v>42</v>
      </c>
      <c r="B567" s="124" t="s">
        <v>2211</v>
      </c>
      <c r="C567" s="144" t="s">
        <v>1512</v>
      </c>
      <c r="D567" s="145" t="s">
        <v>2223</v>
      </c>
      <c r="E567" s="144" t="s">
        <v>571</v>
      </c>
      <c r="F567" s="145" t="s">
        <v>1704</v>
      </c>
      <c r="G567" s="125" t="s">
        <v>2084</v>
      </c>
      <c r="H567" s="146" t="s">
        <v>386</v>
      </c>
      <c r="I567" s="125"/>
      <c r="J567" s="125"/>
      <c r="K567" s="125"/>
      <c r="P567" s="125"/>
    </row>
    <row r="568" spans="1:16" ht="13.9">
      <c r="A568" s="143">
        <v>42</v>
      </c>
      <c r="B568" s="124" t="s">
        <v>2211</v>
      </c>
      <c r="C568" s="144" t="s">
        <v>1515</v>
      </c>
      <c r="D568" s="145" t="s">
        <v>2223</v>
      </c>
      <c r="E568" s="144" t="s">
        <v>571</v>
      </c>
      <c r="F568" s="145" t="s">
        <v>1704</v>
      </c>
      <c r="G568" s="125" t="s">
        <v>2084</v>
      </c>
      <c r="H568" s="146" t="s">
        <v>386</v>
      </c>
      <c r="I568" s="125"/>
      <c r="J568" s="125"/>
      <c r="K568" s="125"/>
      <c r="P568" s="125"/>
    </row>
    <row r="569" spans="1:16" ht="13.9">
      <c r="A569" s="143">
        <v>42</v>
      </c>
      <c r="B569" s="124" t="s">
        <v>2211</v>
      </c>
      <c r="C569" s="144" t="s">
        <v>1518</v>
      </c>
      <c r="D569" s="145" t="s">
        <v>2223</v>
      </c>
      <c r="E569" s="144" t="s">
        <v>571</v>
      </c>
      <c r="F569" s="145" t="s">
        <v>1704</v>
      </c>
      <c r="G569" s="125" t="s">
        <v>2084</v>
      </c>
      <c r="H569" s="146" t="s">
        <v>386</v>
      </c>
      <c r="I569" s="125"/>
      <c r="J569" s="125"/>
      <c r="K569" s="125"/>
      <c r="P569" s="125"/>
    </row>
    <row r="570" spans="1:16" ht="13.9">
      <c r="A570" s="143">
        <v>42</v>
      </c>
      <c r="B570" s="124" t="s">
        <v>2211</v>
      </c>
      <c r="C570" s="144" t="s">
        <v>1521</v>
      </c>
      <c r="D570" s="145" t="s">
        <v>2223</v>
      </c>
      <c r="E570" s="144" t="s">
        <v>571</v>
      </c>
      <c r="F570" s="145" t="s">
        <v>1704</v>
      </c>
      <c r="G570" s="125" t="s">
        <v>2084</v>
      </c>
      <c r="H570" s="146" t="s">
        <v>386</v>
      </c>
      <c r="I570" s="125"/>
      <c r="J570" s="125"/>
      <c r="K570" s="125"/>
      <c r="P570" s="125"/>
    </row>
    <row r="571" spans="1:16" ht="13.9">
      <c r="A571" s="143">
        <v>42</v>
      </c>
      <c r="B571" s="124" t="s">
        <v>2211</v>
      </c>
      <c r="C571" s="144" t="s">
        <v>1524</v>
      </c>
      <c r="D571" s="145" t="s">
        <v>2223</v>
      </c>
      <c r="E571" s="144" t="s">
        <v>571</v>
      </c>
      <c r="F571" s="145" t="s">
        <v>1704</v>
      </c>
      <c r="G571" s="125" t="s">
        <v>2084</v>
      </c>
      <c r="H571" s="146" t="s">
        <v>386</v>
      </c>
      <c r="I571" s="125"/>
      <c r="J571" s="125"/>
      <c r="K571" s="125"/>
      <c r="P571" s="125"/>
    </row>
    <row r="572" spans="1:16" ht="13.9">
      <c r="A572" s="143">
        <v>42</v>
      </c>
      <c r="B572" s="124" t="s">
        <v>2211</v>
      </c>
      <c r="C572" s="144" t="s">
        <v>1530</v>
      </c>
      <c r="D572" s="145" t="s">
        <v>2223</v>
      </c>
      <c r="E572" s="144" t="s">
        <v>571</v>
      </c>
      <c r="F572" s="145" t="s">
        <v>1704</v>
      </c>
      <c r="G572" s="125" t="s">
        <v>2084</v>
      </c>
      <c r="H572" s="146" t="s">
        <v>386</v>
      </c>
      <c r="I572" s="125"/>
      <c r="J572" s="125"/>
      <c r="K572" s="125"/>
      <c r="P572" s="125"/>
    </row>
    <row r="573" spans="1:16" ht="13.9">
      <c r="A573" s="143">
        <v>42</v>
      </c>
      <c r="B573" s="124" t="s">
        <v>2211</v>
      </c>
      <c r="C573" s="144" t="s">
        <v>1533</v>
      </c>
      <c r="D573" s="145" t="s">
        <v>2223</v>
      </c>
      <c r="E573" s="144" t="s">
        <v>571</v>
      </c>
      <c r="F573" s="145" t="s">
        <v>1704</v>
      </c>
      <c r="G573" s="125" t="s">
        <v>2084</v>
      </c>
      <c r="H573" s="146" t="s">
        <v>386</v>
      </c>
      <c r="I573" s="125"/>
      <c r="J573" s="125"/>
      <c r="K573" s="125"/>
      <c r="P573" s="125"/>
    </row>
    <row r="574" spans="1:16" ht="13.9">
      <c r="A574" s="143">
        <v>42</v>
      </c>
      <c r="B574" s="124" t="s">
        <v>2211</v>
      </c>
      <c r="C574" s="144" t="s">
        <v>1542</v>
      </c>
      <c r="D574" s="145" t="s">
        <v>2223</v>
      </c>
      <c r="E574" s="144" t="s">
        <v>571</v>
      </c>
      <c r="F574" s="145" t="s">
        <v>1704</v>
      </c>
      <c r="G574" s="125" t="s">
        <v>2084</v>
      </c>
      <c r="H574" s="146" t="s">
        <v>386</v>
      </c>
      <c r="I574" s="125"/>
      <c r="J574" s="125"/>
      <c r="K574" s="125"/>
      <c r="P574" s="125"/>
    </row>
    <row r="575" spans="1:16" ht="13.9">
      <c r="A575" s="143">
        <v>42</v>
      </c>
      <c r="B575" s="124" t="s">
        <v>2211</v>
      </c>
      <c r="C575" s="144" t="s">
        <v>1551</v>
      </c>
      <c r="D575" s="145" t="s">
        <v>2223</v>
      </c>
      <c r="E575" s="144" t="s">
        <v>571</v>
      </c>
      <c r="F575" s="145" t="s">
        <v>1704</v>
      </c>
      <c r="G575" s="125" t="s">
        <v>2084</v>
      </c>
      <c r="H575" s="146" t="s">
        <v>386</v>
      </c>
      <c r="I575" s="125"/>
      <c r="J575" s="125"/>
      <c r="K575" s="125"/>
      <c r="P575" s="125"/>
    </row>
    <row r="576" spans="1:16" ht="13.9">
      <c r="A576" s="143">
        <v>42</v>
      </c>
      <c r="B576" s="124" t="s">
        <v>2211</v>
      </c>
      <c r="C576" s="144" t="s">
        <v>1554</v>
      </c>
      <c r="D576" s="145" t="s">
        <v>2223</v>
      </c>
      <c r="E576" s="144" t="s">
        <v>571</v>
      </c>
      <c r="F576" s="145" t="s">
        <v>1704</v>
      </c>
      <c r="G576" s="125" t="s">
        <v>2084</v>
      </c>
      <c r="H576" s="146" t="s">
        <v>386</v>
      </c>
      <c r="I576" s="125"/>
      <c r="J576" s="125"/>
      <c r="K576" s="125"/>
      <c r="P576" s="125"/>
    </row>
    <row r="577" spans="1:16" ht="13.9">
      <c r="A577" s="143">
        <v>42</v>
      </c>
      <c r="B577" s="124" t="s">
        <v>2211</v>
      </c>
      <c r="C577" s="144" t="s">
        <v>1557</v>
      </c>
      <c r="D577" s="145" t="s">
        <v>2223</v>
      </c>
      <c r="E577" s="144" t="s">
        <v>571</v>
      </c>
      <c r="F577" s="145" t="s">
        <v>1704</v>
      </c>
      <c r="G577" s="125" t="s">
        <v>2084</v>
      </c>
      <c r="H577" s="146" t="s">
        <v>386</v>
      </c>
      <c r="I577" s="125"/>
      <c r="J577" s="125"/>
      <c r="K577" s="125"/>
      <c r="P577" s="125"/>
    </row>
    <row r="578" spans="1:16" ht="13.9">
      <c r="A578" s="143">
        <v>42</v>
      </c>
      <c r="B578" s="124" t="s">
        <v>2211</v>
      </c>
      <c r="C578" s="144" t="s">
        <v>1560</v>
      </c>
      <c r="D578" s="145" t="s">
        <v>2223</v>
      </c>
      <c r="E578" s="144" t="s">
        <v>571</v>
      </c>
      <c r="F578" s="145" t="s">
        <v>1704</v>
      </c>
      <c r="G578" s="125" t="s">
        <v>2084</v>
      </c>
      <c r="H578" s="146" t="s">
        <v>386</v>
      </c>
      <c r="I578" s="125"/>
      <c r="J578" s="125"/>
      <c r="K578" s="125"/>
      <c r="P578" s="125"/>
    </row>
    <row r="579" spans="1:16" ht="13.9">
      <c r="A579" s="143">
        <v>42</v>
      </c>
      <c r="B579" s="124" t="s">
        <v>2211</v>
      </c>
      <c r="C579" s="144" t="s">
        <v>1563</v>
      </c>
      <c r="D579" s="145" t="s">
        <v>2223</v>
      </c>
      <c r="E579" s="144" t="s">
        <v>571</v>
      </c>
      <c r="F579" s="145" t="s">
        <v>1704</v>
      </c>
      <c r="G579" s="125" t="s">
        <v>2084</v>
      </c>
      <c r="H579" s="146" t="s">
        <v>386</v>
      </c>
      <c r="I579" s="125"/>
      <c r="J579" s="125"/>
      <c r="K579" s="125"/>
      <c r="P579" s="125"/>
    </row>
    <row r="580" spans="1:16" ht="13.9">
      <c r="A580" s="143">
        <v>42</v>
      </c>
      <c r="B580" s="124" t="s">
        <v>2211</v>
      </c>
      <c r="C580" s="144" t="s">
        <v>1566</v>
      </c>
      <c r="D580" s="145" t="s">
        <v>2223</v>
      </c>
      <c r="E580" s="144" t="s">
        <v>571</v>
      </c>
      <c r="F580" s="145" t="s">
        <v>1704</v>
      </c>
      <c r="G580" s="125" t="s">
        <v>2084</v>
      </c>
      <c r="H580" s="146" t="s">
        <v>386</v>
      </c>
      <c r="I580" s="125"/>
      <c r="J580" s="125"/>
      <c r="K580" s="125"/>
      <c r="P580" s="125"/>
    </row>
    <row r="581" spans="1:16" ht="13.9">
      <c r="A581" s="143">
        <v>42</v>
      </c>
      <c r="B581" s="124" t="s">
        <v>2211</v>
      </c>
      <c r="C581" s="144" t="s">
        <v>1569</v>
      </c>
      <c r="D581" s="145" t="s">
        <v>2223</v>
      </c>
      <c r="E581" s="144" t="s">
        <v>571</v>
      </c>
      <c r="F581" s="145" t="s">
        <v>1704</v>
      </c>
      <c r="G581" s="125" t="s">
        <v>2084</v>
      </c>
      <c r="H581" s="146" t="s">
        <v>386</v>
      </c>
      <c r="I581" s="125"/>
      <c r="J581" s="125"/>
      <c r="K581" s="125"/>
      <c r="P581" s="125"/>
    </row>
    <row r="582" spans="1:16" ht="13.9">
      <c r="A582" s="143">
        <v>42</v>
      </c>
      <c r="B582" s="124" t="s">
        <v>2211</v>
      </c>
      <c r="C582" s="144" t="s">
        <v>1575</v>
      </c>
      <c r="D582" s="145" t="s">
        <v>2223</v>
      </c>
      <c r="E582" s="144" t="s">
        <v>571</v>
      </c>
      <c r="F582" s="145" t="s">
        <v>1704</v>
      </c>
      <c r="G582" s="125" t="s">
        <v>2084</v>
      </c>
      <c r="H582" s="146" t="s">
        <v>386</v>
      </c>
      <c r="I582" s="125"/>
      <c r="J582" s="125"/>
      <c r="K582" s="125"/>
      <c r="P582" s="125"/>
    </row>
    <row r="583" spans="1:16" ht="13.9">
      <c r="A583" s="143">
        <v>42</v>
      </c>
      <c r="B583" s="124" t="s">
        <v>2211</v>
      </c>
      <c r="C583" s="144" t="s">
        <v>1579</v>
      </c>
      <c r="D583" s="145" t="s">
        <v>2223</v>
      </c>
      <c r="E583" s="144" t="s">
        <v>571</v>
      </c>
      <c r="F583" s="145" t="s">
        <v>1704</v>
      </c>
      <c r="G583" s="125" t="s">
        <v>2084</v>
      </c>
      <c r="H583" s="146" t="s">
        <v>386</v>
      </c>
      <c r="I583" s="125"/>
      <c r="J583" s="125"/>
      <c r="K583" s="125"/>
      <c r="P583" s="125"/>
    </row>
    <row r="584" spans="1:16" ht="13.9">
      <c r="A584" s="143">
        <v>42</v>
      </c>
      <c r="B584" s="124" t="s">
        <v>2211</v>
      </c>
      <c r="C584" s="144" t="s">
        <v>1589</v>
      </c>
      <c r="D584" s="145" t="s">
        <v>2223</v>
      </c>
      <c r="E584" s="144" t="s">
        <v>571</v>
      </c>
      <c r="F584" s="145" t="s">
        <v>1704</v>
      </c>
      <c r="G584" s="125" t="s">
        <v>2084</v>
      </c>
      <c r="H584" s="146" t="s">
        <v>386</v>
      </c>
      <c r="I584" s="125"/>
      <c r="J584" s="125"/>
      <c r="K584" s="125"/>
      <c r="P584" s="125"/>
    </row>
    <row r="585" spans="1:16" ht="13.9">
      <c r="A585" s="143">
        <v>42</v>
      </c>
      <c r="B585" s="124" t="s">
        <v>2211</v>
      </c>
      <c r="C585" s="144" t="s">
        <v>1592</v>
      </c>
      <c r="D585" s="145" t="s">
        <v>2223</v>
      </c>
      <c r="E585" s="144" t="s">
        <v>571</v>
      </c>
      <c r="F585" s="145" t="s">
        <v>1704</v>
      </c>
      <c r="G585" s="125" t="s">
        <v>2084</v>
      </c>
      <c r="H585" s="146" t="s">
        <v>386</v>
      </c>
      <c r="I585" s="125"/>
      <c r="J585" s="125"/>
      <c r="K585" s="125"/>
      <c r="P585" s="125"/>
    </row>
    <row r="586" spans="1:16" ht="13.9">
      <c r="A586" s="143">
        <v>42</v>
      </c>
      <c r="B586" s="124" t="s">
        <v>2211</v>
      </c>
      <c r="C586" s="144" t="s">
        <v>1594</v>
      </c>
      <c r="D586" s="145" t="s">
        <v>2223</v>
      </c>
      <c r="E586" s="144" t="s">
        <v>571</v>
      </c>
      <c r="F586" s="145" t="s">
        <v>1704</v>
      </c>
      <c r="G586" s="125" t="s">
        <v>2084</v>
      </c>
      <c r="H586" s="146" t="s">
        <v>386</v>
      </c>
      <c r="I586" s="125"/>
      <c r="J586" s="125"/>
      <c r="K586" s="125"/>
      <c r="P586" s="125"/>
    </row>
    <row r="587" spans="1:16" ht="13.9">
      <c r="A587" s="143">
        <v>42</v>
      </c>
      <c r="B587" s="124" t="s">
        <v>2211</v>
      </c>
      <c r="C587" s="144" t="s">
        <v>1596</v>
      </c>
      <c r="D587" s="145" t="s">
        <v>2223</v>
      </c>
      <c r="E587" s="144" t="s">
        <v>571</v>
      </c>
      <c r="F587" s="145" t="s">
        <v>1704</v>
      </c>
      <c r="G587" s="125" t="s">
        <v>2084</v>
      </c>
      <c r="H587" s="146" t="s">
        <v>386</v>
      </c>
      <c r="I587" s="125"/>
      <c r="J587" s="125"/>
      <c r="K587" s="125"/>
      <c r="P587" s="125"/>
    </row>
    <row r="588" spans="1:16" ht="13.9">
      <c r="A588" s="143">
        <v>42</v>
      </c>
      <c r="B588" s="124" t="s">
        <v>2211</v>
      </c>
      <c r="C588" s="144" t="s">
        <v>1600</v>
      </c>
      <c r="D588" s="145" t="s">
        <v>2223</v>
      </c>
      <c r="E588" s="144" t="s">
        <v>571</v>
      </c>
      <c r="F588" s="145" t="s">
        <v>1704</v>
      </c>
      <c r="G588" s="125" t="s">
        <v>2084</v>
      </c>
      <c r="H588" s="146" t="s">
        <v>386</v>
      </c>
      <c r="I588" s="125"/>
      <c r="J588" s="125"/>
      <c r="K588" s="125"/>
      <c r="P588" s="125"/>
    </row>
    <row r="589" spans="1:16" ht="13.9">
      <c r="A589" s="143">
        <v>42</v>
      </c>
      <c r="B589" s="124" t="s">
        <v>2211</v>
      </c>
      <c r="C589" s="144" t="s">
        <v>1602</v>
      </c>
      <c r="D589" s="145" t="s">
        <v>2223</v>
      </c>
      <c r="E589" s="144" t="s">
        <v>571</v>
      </c>
      <c r="F589" s="145" t="s">
        <v>1704</v>
      </c>
      <c r="G589" s="125" t="s">
        <v>2084</v>
      </c>
      <c r="H589" s="146" t="s">
        <v>386</v>
      </c>
      <c r="I589" s="125"/>
      <c r="J589" s="125"/>
      <c r="K589" s="125"/>
      <c r="P589" s="125"/>
    </row>
    <row r="590" spans="1:16" ht="13.9">
      <c r="A590" s="143">
        <v>42</v>
      </c>
      <c r="B590" s="124" t="s">
        <v>2211</v>
      </c>
      <c r="C590" s="144" t="s">
        <v>1604</v>
      </c>
      <c r="D590" s="145" t="s">
        <v>2223</v>
      </c>
      <c r="E590" s="144" t="s">
        <v>571</v>
      </c>
      <c r="F590" s="145" t="s">
        <v>1704</v>
      </c>
      <c r="G590" s="125" t="s">
        <v>2084</v>
      </c>
      <c r="H590" s="146" t="s">
        <v>386</v>
      </c>
      <c r="I590" s="125"/>
      <c r="J590" s="125"/>
      <c r="K590" s="125"/>
      <c r="P590" s="125"/>
    </row>
    <row r="591" spans="1:16" ht="13.9">
      <c r="A591" s="143">
        <v>42</v>
      </c>
      <c r="B591" s="124" t="s">
        <v>2211</v>
      </c>
      <c r="C591" s="144" t="s">
        <v>1612</v>
      </c>
      <c r="D591" s="145" t="s">
        <v>2223</v>
      </c>
      <c r="E591" s="144" t="s">
        <v>571</v>
      </c>
      <c r="F591" s="145" t="s">
        <v>1704</v>
      </c>
      <c r="G591" s="125" t="s">
        <v>2084</v>
      </c>
      <c r="H591" s="146" t="s">
        <v>386</v>
      </c>
      <c r="I591" s="125"/>
      <c r="J591" s="125"/>
      <c r="K591" s="125"/>
      <c r="P591" s="125"/>
    </row>
    <row r="592" spans="1:16" ht="13.9">
      <c r="A592" s="143">
        <v>42</v>
      </c>
      <c r="B592" s="124" t="s">
        <v>2211</v>
      </c>
      <c r="C592" s="144" t="s">
        <v>1614</v>
      </c>
      <c r="D592" s="145" t="s">
        <v>2223</v>
      </c>
      <c r="E592" s="144" t="s">
        <v>571</v>
      </c>
      <c r="F592" s="145" t="s">
        <v>1704</v>
      </c>
      <c r="G592" s="125" t="s">
        <v>2084</v>
      </c>
      <c r="H592" s="146" t="s">
        <v>386</v>
      </c>
      <c r="I592" s="125"/>
      <c r="J592" s="125"/>
      <c r="K592" s="125"/>
      <c r="P592" s="125"/>
    </row>
    <row r="593" spans="1:16" ht="13.9">
      <c r="A593" s="143">
        <v>42</v>
      </c>
      <c r="B593" s="124" t="s">
        <v>2211</v>
      </c>
      <c r="C593" s="144" t="s">
        <v>1619</v>
      </c>
      <c r="D593" s="145" t="s">
        <v>2223</v>
      </c>
      <c r="E593" s="144" t="s">
        <v>571</v>
      </c>
      <c r="F593" s="145" t="s">
        <v>1704</v>
      </c>
      <c r="G593" s="125" t="s">
        <v>2084</v>
      </c>
      <c r="H593" s="146" t="s">
        <v>386</v>
      </c>
      <c r="I593" s="125"/>
      <c r="J593" s="125"/>
      <c r="K593" s="125"/>
      <c r="P593" s="125"/>
    </row>
    <row r="594" spans="1:16" ht="13.9">
      <c r="A594" s="143">
        <v>42</v>
      </c>
      <c r="B594" s="124" t="s">
        <v>2211</v>
      </c>
      <c r="C594" s="144" t="s">
        <v>1623</v>
      </c>
      <c r="D594" s="145" t="s">
        <v>2223</v>
      </c>
      <c r="E594" s="144" t="s">
        <v>571</v>
      </c>
      <c r="F594" s="145" t="s">
        <v>1704</v>
      </c>
      <c r="G594" s="125" t="s">
        <v>2084</v>
      </c>
      <c r="H594" s="146" t="s">
        <v>386</v>
      </c>
      <c r="I594" s="125"/>
      <c r="J594" s="125"/>
      <c r="K594" s="125"/>
      <c r="P594" s="125"/>
    </row>
    <row r="595" spans="1:16" ht="13.9">
      <c r="A595" s="143">
        <v>42</v>
      </c>
      <c r="B595" s="124" t="s">
        <v>2211</v>
      </c>
      <c r="C595" s="144" t="s">
        <v>1625</v>
      </c>
      <c r="D595" s="145" t="s">
        <v>2223</v>
      </c>
      <c r="E595" s="144" t="s">
        <v>571</v>
      </c>
      <c r="F595" s="145" t="s">
        <v>1704</v>
      </c>
      <c r="G595" s="125" t="s">
        <v>2084</v>
      </c>
      <c r="H595" s="146" t="s">
        <v>386</v>
      </c>
      <c r="I595" s="125"/>
      <c r="J595" s="125"/>
      <c r="K595" s="125"/>
      <c r="P595" s="125"/>
    </row>
    <row r="596" spans="1:16" ht="13.9">
      <c r="A596" s="143">
        <v>42</v>
      </c>
      <c r="B596" s="124" t="s">
        <v>2211</v>
      </c>
      <c r="C596" s="144" t="s">
        <v>1627</v>
      </c>
      <c r="D596" s="145" t="s">
        <v>2223</v>
      </c>
      <c r="E596" s="144" t="s">
        <v>571</v>
      </c>
      <c r="F596" s="145" t="s">
        <v>1704</v>
      </c>
      <c r="G596" s="125" t="s">
        <v>2084</v>
      </c>
      <c r="H596" s="146" t="s">
        <v>386</v>
      </c>
      <c r="I596" s="125"/>
      <c r="J596" s="125"/>
      <c r="K596" s="125"/>
      <c r="P596" s="125"/>
    </row>
    <row r="597" spans="1:16" ht="13.9">
      <c r="A597" s="143">
        <v>42</v>
      </c>
      <c r="B597" s="124" t="s">
        <v>2211</v>
      </c>
      <c r="C597" s="144" t="s">
        <v>1629</v>
      </c>
      <c r="D597" s="145" t="s">
        <v>2223</v>
      </c>
      <c r="E597" s="144" t="s">
        <v>571</v>
      </c>
      <c r="F597" s="145" t="s">
        <v>1704</v>
      </c>
      <c r="G597" s="125" t="s">
        <v>2084</v>
      </c>
      <c r="H597" s="146" t="s">
        <v>386</v>
      </c>
      <c r="I597" s="125"/>
      <c r="J597" s="125"/>
      <c r="K597" s="125"/>
      <c r="P597" s="125"/>
    </row>
    <row r="598" spans="1:16" ht="13.9">
      <c r="A598" s="143">
        <v>42</v>
      </c>
      <c r="B598" s="124" t="s">
        <v>2211</v>
      </c>
      <c r="C598" s="144" t="s">
        <v>1631</v>
      </c>
      <c r="D598" s="145" t="s">
        <v>2223</v>
      </c>
      <c r="E598" s="144" t="s">
        <v>571</v>
      </c>
      <c r="F598" s="145" t="s">
        <v>1704</v>
      </c>
      <c r="G598" s="125" t="s">
        <v>2084</v>
      </c>
      <c r="H598" s="146" t="s">
        <v>386</v>
      </c>
      <c r="I598" s="125"/>
      <c r="J598" s="125"/>
      <c r="K598" s="125"/>
      <c r="P598" s="125"/>
    </row>
    <row r="599" spans="1:16" ht="13.9">
      <c r="A599" s="143">
        <v>26</v>
      </c>
      <c r="B599" s="124" t="s">
        <v>2220</v>
      </c>
      <c r="C599" s="144" t="s">
        <v>920</v>
      </c>
      <c r="D599" s="145" t="s">
        <v>2224</v>
      </c>
      <c r="E599" s="144" t="s">
        <v>482</v>
      </c>
      <c r="F599" s="145" t="s">
        <v>1811</v>
      </c>
      <c r="G599" s="125" t="s">
        <v>2042</v>
      </c>
      <c r="H599" s="146" t="s">
        <v>386</v>
      </c>
      <c r="I599" s="125"/>
      <c r="J599" s="125"/>
      <c r="K599" s="125"/>
      <c r="P599" s="125"/>
    </row>
    <row r="600" spans="1:16" ht="13.9">
      <c r="A600" s="143">
        <v>26</v>
      </c>
      <c r="B600" s="124" t="s">
        <v>2220</v>
      </c>
      <c r="C600" s="144" t="s">
        <v>968</v>
      </c>
      <c r="D600" s="145" t="s">
        <v>2224</v>
      </c>
      <c r="E600" s="144" t="s">
        <v>482</v>
      </c>
      <c r="F600" s="145" t="s">
        <v>1811</v>
      </c>
      <c r="G600" s="125" t="s">
        <v>2042</v>
      </c>
      <c r="H600" s="146" t="s">
        <v>386</v>
      </c>
      <c r="I600" s="125"/>
      <c r="J600" s="125"/>
      <c r="K600" s="125"/>
      <c r="P600" s="125"/>
    </row>
    <row r="601" spans="1:16" ht="13.9">
      <c r="A601" s="143">
        <v>26</v>
      </c>
      <c r="B601" s="124" t="s">
        <v>2220</v>
      </c>
      <c r="C601" s="144" t="s">
        <v>975</v>
      </c>
      <c r="D601" s="145" t="s">
        <v>2224</v>
      </c>
      <c r="E601" s="144" t="s">
        <v>482</v>
      </c>
      <c r="F601" s="145" t="s">
        <v>1811</v>
      </c>
      <c r="G601" s="125" t="s">
        <v>2042</v>
      </c>
      <c r="H601" s="146" t="s">
        <v>386</v>
      </c>
      <c r="I601" s="125"/>
      <c r="J601" s="125"/>
      <c r="K601" s="125"/>
      <c r="P601" s="125"/>
    </row>
    <row r="602" spans="1:16" ht="13.9">
      <c r="A602" s="143">
        <v>26</v>
      </c>
      <c r="B602" s="124" t="s">
        <v>2220</v>
      </c>
      <c r="C602" s="144" t="s">
        <v>1070</v>
      </c>
      <c r="D602" s="145" t="s">
        <v>2224</v>
      </c>
      <c r="E602" s="144" t="s">
        <v>482</v>
      </c>
      <c r="F602" s="145" t="s">
        <v>1811</v>
      </c>
      <c r="G602" s="125" t="s">
        <v>2042</v>
      </c>
      <c r="H602" s="146" t="s">
        <v>386</v>
      </c>
      <c r="I602" s="125"/>
      <c r="J602" s="125"/>
      <c r="K602" s="125"/>
      <c r="P602" s="125"/>
    </row>
    <row r="603" spans="1:16" ht="13.9">
      <c r="A603" s="143">
        <v>26</v>
      </c>
      <c r="B603" s="124" t="s">
        <v>2220</v>
      </c>
      <c r="C603" s="144" t="s">
        <v>1123</v>
      </c>
      <c r="D603" s="145" t="s">
        <v>2224</v>
      </c>
      <c r="E603" s="144" t="s">
        <v>482</v>
      </c>
      <c r="F603" s="145" t="s">
        <v>1811</v>
      </c>
      <c r="G603" s="125" t="s">
        <v>2042</v>
      </c>
      <c r="H603" s="146" t="s">
        <v>386</v>
      </c>
      <c r="I603" s="125"/>
      <c r="J603" s="125"/>
      <c r="K603" s="125"/>
      <c r="P603" s="125"/>
    </row>
    <row r="604" spans="1:16" ht="13.9">
      <c r="A604" s="143">
        <v>26</v>
      </c>
      <c r="B604" s="124" t="s">
        <v>2220</v>
      </c>
      <c r="C604" s="144" t="s">
        <v>1161</v>
      </c>
      <c r="D604" s="145" t="s">
        <v>2224</v>
      </c>
      <c r="E604" s="144" t="s">
        <v>482</v>
      </c>
      <c r="F604" s="145" t="s">
        <v>1811</v>
      </c>
      <c r="G604" s="125" t="s">
        <v>2042</v>
      </c>
      <c r="H604" s="146" t="s">
        <v>386</v>
      </c>
      <c r="I604" s="125"/>
      <c r="J604" s="125"/>
      <c r="K604" s="125"/>
      <c r="P604" s="125"/>
    </row>
    <row r="605" spans="1:16" ht="13.9">
      <c r="A605" s="143">
        <v>26</v>
      </c>
      <c r="B605" s="124" t="s">
        <v>2220</v>
      </c>
      <c r="C605" s="144" t="s">
        <v>1213</v>
      </c>
      <c r="D605" s="145" t="s">
        <v>2224</v>
      </c>
      <c r="E605" s="144" t="s">
        <v>482</v>
      </c>
      <c r="F605" s="145" t="s">
        <v>1811</v>
      </c>
      <c r="G605" s="125" t="s">
        <v>2042</v>
      </c>
      <c r="H605" s="146" t="s">
        <v>386</v>
      </c>
      <c r="I605" s="125"/>
      <c r="J605" s="125"/>
      <c r="K605" s="125"/>
      <c r="P605" s="125"/>
    </row>
    <row r="606" spans="1:16" ht="13.9">
      <c r="A606" s="143">
        <v>42</v>
      </c>
      <c r="B606" s="124" t="s">
        <v>2211</v>
      </c>
      <c r="C606" s="144" t="s">
        <v>998</v>
      </c>
      <c r="D606" s="145" t="s">
        <v>2225</v>
      </c>
      <c r="E606" s="144" t="s">
        <v>462</v>
      </c>
      <c r="F606" s="145" t="s">
        <v>1818</v>
      </c>
      <c r="G606" s="125" t="s">
        <v>2042</v>
      </c>
      <c r="H606" s="146" t="s">
        <v>386</v>
      </c>
      <c r="I606" s="125"/>
      <c r="J606" s="125"/>
      <c r="K606" s="125"/>
      <c r="P606" s="125"/>
    </row>
    <row r="607" spans="1:16" ht="13.9">
      <c r="A607" s="143">
        <v>42</v>
      </c>
      <c r="B607" s="124" t="s">
        <v>2211</v>
      </c>
      <c r="C607" s="144" t="s">
        <v>1261</v>
      </c>
      <c r="D607" s="145" t="s">
        <v>2225</v>
      </c>
      <c r="E607" s="144" t="s">
        <v>462</v>
      </c>
      <c r="F607" s="145" t="s">
        <v>1818</v>
      </c>
      <c r="G607" s="125" t="s">
        <v>2042</v>
      </c>
      <c r="H607" s="146" t="s">
        <v>386</v>
      </c>
      <c r="I607" s="125"/>
      <c r="J607" s="125"/>
      <c r="K607" s="125"/>
      <c r="P607" s="125"/>
    </row>
    <row r="608" spans="1:16" ht="13.9">
      <c r="A608" s="143">
        <v>42</v>
      </c>
      <c r="B608" s="124" t="s">
        <v>2211</v>
      </c>
      <c r="C608" s="144" t="s">
        <v>1418</v>
      </c>
      <c r="D608" s="145" t="s">
        <v>2225</v>
      </c>
      <c r="E608" s="144" t="s">
        <v>462</v>
      </c>
      <c r="F608" s="145" t="s">
        <v>1818</v>
      </c>
      <c r="G608" s="125" t="s">
        <v>2042</v>
      </c>
      <c r="H608" s="146" t="s">
        <v>386</v>
      </c>
      <c r="I608" s="125"/>
      <c r="J608" s="125"/>
      <c r="K608" s="125"/>
      <c r="P608" s="125"/>
    </row>
    <row r="609" spans="1:16" ht="13.9">
      <c r="A609" s="143">
        <v>42</v>
      </c>
      <c r="B609" s="124" t="s">
        <v>2211</v>
      </c>
      <c r="C609" s="144" t="s">
        <v>1461</v>
      </c>
      <c r="D609" s="145" t="s">
        <v>2225</v>
      </c>
      <c r="E609" s="144" t="s">
        <v>462</v>
      </c>
      <c r="F609" s="145" t="s">
        <v>1818</v>
      </c>
      <c r="G609" s="125" t="s">
        <v>2042</v>
      </c>
      <c r="H609" s="146" t="s">
        <v>386</v>
      </c>
      <c r="I609" s="125"/>
      <c r="J609" s="125"/>
      <c r="K609" s="125"/>
      <c r="P609" s="125"/>
    </row>
    <row r="610" spans="1:16" ht="13.9">
      <c r="A610" s="143">
        <v>42</v>
      </c>
      <c r="B610" s="124" t="s">
        <v>2211</v>
      </c>
      <c r="C610" s="144" t="s">
        <v>1610</v>
      </c>
      <c r="D610" s="145" t="s">
        <v>2225</v>
      </c>
      <c r="E610" s="144" t="s">
        <v>462</v>
      </c>
      <c r="F610" s="145" t="s">
        <v>1818</v>
      </c>
      <c r="G610" s="125" t="s">
        <v>2042</v>
      </c>
      <c r="H610" s="146" t="s">
        <v>386</v>
      </c>
      <c r="I610" s="125"/>
      <c r="J610" s="125"/>
      <c r="K610" s="125"/>
      <c r="P610" s="125"/>
    </row>
    <row r="611" spans="1:16" ht="13.9">
      <c r="A611" s="143">
        <v>26</v>
      </c>
      <c r="B611" s="124" t="s">
        <v>2220</v>
      </c>
      <c r="C611" s="144" t="s">
        <v>1078</v>
      </c>
      <c r="D611" s="145" t="s">
        <v>2226</v>
      </c>
      <c r="E611" s="144" t="s">
        <v>424</v>
      </c>
      <c r="F611" s="145" t="s">
        <v>1824</v>
      </c>
      <c r="G611" s="125" t="s">
        <v>2042</v>
      </c>
      <c r="H611" s="146" t="s">
        <v>386</v>
      </c>
      <c r="I611" s="125"/>
      <c r="J611" s="125"/>
      <c r="K611" s="125"/>
      <c r="P611" s="125"/>
    </row>
    <row r="612" spans="1:16" ht="13.9">
      <c r="A612" s="143">
        <v>26</v>
      </c>
      <c r="B612" s="124" t="s">
        <v>2220</v>
      </c>
      <c r="C612" s="144" t="s">
        <v>1092</v>
      </c>
      <c r="D612" s="145" t="s">
        <v>2226</v>
      </c>
      <c r="E612" s="144" t="s">
        <v>424</v>
      </c>
      <c r="F612" s="145" t="s">
        <v>1824</v>
      </c>
      <c r="G612" s="125" t="s">
        <v>2042</v>
      </c>
      <c r="H612" s="146" t="s">
        <v>386</v>
      </c>
      <c r="I612" s="125"/>
      <c r="J612" s="125"/>
      <c r="K612" s="125"/>
      <c r="P612" s="125"/>
    </row>
    <row r="613" spans="1:16" ht="13.9">
      <c r="A613" s="143">
        <v>26</v>
      </c>
      <c r="B613" s="124" t="s">
        <v>2220</v>
      </c>
      <c r="C613" s="144" t="s">
        <v>1108</v>
      </c>
      <c r="D613" s="145" t="s">
        <v>2226</v>
      </c>
      <c r="E613" s="144" t="s">
        <v>424</v>
      </c>
      <c r="F613" s="145" t="s">
        <v>1824</v>
      </c>
      <c r="G613" s="125" t="s">
        <v>2042</v>
      </c>
      <c r="H613" s="146" t="s">
        <v>386</v>
      </c>
      <c r="I613" s="125"/>
      <c r="J613" s="125"/>
      <c r="K613" s="125"/>
      <c r="P613" s="125"/>
    </row>
    <row r="614" spans="1:16" ht="13.9">
      <c r="A614" s="143">
        <v>42</v>
      </c>
      <c r="B614" s="124" t="s">
        <v>2211</v>
      </c>
      <c r="C614" s="144" t="s">
        <v>1315</v>
      </c>
      <c r="D614" s="145" t="s">
        <v>2227</v>
      </c>
      <c r="E614" s="144" t="s">
        <v>510</v>
      </c>
      <c r="F614" s="145" t="s">
        <v>2137</v>
      </c>
      <c r="G614" s="125" t="s">
        <v>2042</v>
      </c>
      <c r="H614" s="146" t="s">
        <v>386</v>
      </c>
      <c r="I614" s="125"/>
      <c r="J614" s="125"/>
      <c r="K614" s="125"/>
      <c r="P614" s="125"/>
    </row>
    <row r="615" spans="1:16" ht="13.9">
      <c r="A615" s="143">
        <v>42</v>
      </c>
      <c r="B615" s="124" t="s">
        <v>2211</v>
      </c>
      <c r="C615" s="144" t="s">
        <v>510</v>
      </c>
      <c r="D615" s="145" t="s">
        <v>2227</v>
      </c>
      <c r="E615" s="144" t="s">
        <v>510</v>
      </c>
      <c r="F615" s="145" t="s">
        <v>2137</v>
      </c>
      <c r="G615" s="125" t="s">
        <v>2042</v>
      </c>
      <c r="H615" s="146" t="s">
        <v>386</v>
      </c>
      <c r="I615" s="125"/>
      <c r="J615" s="125"/>
      <c r="K615" s="125"/>
      <c r="P615" s="125"/>
    </row>
    <row r="616" spans="1:16" ht="13.9">
      <c r="A616" s="143">
        <v>22</v>
      </c>
      <c r="B616" s="124" t="s">
        <v>2196</v>
      </c>
      <c r="C616" s="144" t="s">
        <v>392</v>
      </c>
      <c r="D616" s="145" t="s">
        <v>2228</v>
      </c>
      <c r="E616" s="144" t="s">
        <v>881</v>
      </c>
      <c r="F616" s="145" t="s">
        <v>1828</v>
      </c>
      <c r="G616" s="125" t="s">
        <v>2042</v>
      </c>
      <c r="H616" s="146" t="s">
        <v>386</v>
      </c>
      <c r="I616" s="125"/>
      <c r="J616" s="125"/>
      <c r="K616" s="125"/>
      <c r="P616" s="125"/>
    </row>
    <row r="617" spans="1:16" ht="13.9">
      <c r="A617" s="143">
        <v>22</v>
      </c>
      <c r="B617" s="124" t="s">
        <v>2196</v>
      </c>
      <c r="C617" s="144" t="s">
        <v>480</v>
      </c>
      <c r="D617" s="145" t="s">
        <v>2228</v>
      </c>
      <c r="E617" s="144" t="s">
        <v>881</v>
      </c>
      <c r="F617" s="145" t="s">
        <v>1828</v>
      </c>
      <c r="G617" s="125" t="s">
        <v>2042</v>
      </c>
      <c r="H617" s="146" t="s">
        <v>386</v>
      </c>
      <c r="I617" s="125"/>
      <c r="J617" s="125"/>
      <c r="K617" s="125"/>
      <c r="P617" s="125"/>
    </row>
    <row r="618" spans="1:16" ht="13.9">
      <c r="A618" s="143">
        <v>22</v>
      </c>
      <c r="B618" s="124" t="s">
        <v>2196</v>
      </c>
      <c r="C618" s="144" t="s">
        <v>503</v>
      </c>
      <c r="D618" s="145" t="s">
        <v>2228</v>
      </c>
      <c r="E618" s="144" t="s">
        <v>881</v>
      </c>
      <c r="F618" s="145" t="s">
        <v>1828</v>
      </c>
      <c r="G618" s="125" t="s">
        <v>2042</v>
      </c>
      <c r="H618" s="146" t="s">
        <v>386</v>
      </c>
      <c r="I618" s="125"/>
      <c r="J618" s="125"/>
      <c r="K618" s="125"/>
      <c r="P618" s="125"/>
    </row>
    <row r="619" spans="1:16" ht="13.9">
      <c r="A619" s="143">
        <v>22</v>
      </c>
      <c r="B619" s="124" t="s">
        <v>2196</v>
      </c>
      <c r="C619" s="144" t="s">
        <v>526</v>
      </c>
      <c r="D619" s="145" t="s">
        <v>2228</v>
      </c>
      <c r="E619" s="144" t="s">
        <v>881</v>
      </c>
      <c r="F619" s="145" t="s">
        <v>1828</v>
      </c>
      <c r="G619" s="125" t="s">
        <v>2042</v>
      </c>
      <c r="H619" s="146" t="s">
        <v>386</v>
      </c>
      <c r="I619" s="125"/>
      <c r="J619" s="125"/>
      <c r="K619" s="125"/>
      <c r="P619" s="125"/>
    </row>
    <row r="620" spans="1:16" ht="13.9">
      <c r="A620" s="143">
        <v>22</v>
      </c>
      <c r="B620" s="124" t="s">
        <v>2196</v>
      </c>
      <c r="C620" s="144" t="s">
        <v>567</v>
      </c>
      <c r="D620" s="145" t="s">
        <v>2228</v>
      </c>
      <c r="E620" s="144" t="s">
        <v>881</v>
      </c>
      <c r="F620" s="145" t="s">
        <v>1828</v>
      </c>
      <c r="G620" s="125" t="s">
        <v>2042</v>
      </c>
      <c r="H620" s="146" t="s">
        <v>386</v>
      </c>
      <c r="I620" s="125"/>
      <c r="J620" s="125"/>
      <c r="K620" s="125"/>
      <c r="P620" s="125"/>
    </row>
    <row r="621" spans="1:16" ht="13.9">
      <c r="A621" s="143">
        <v>22</v>
      </c>
      <c r="B621" s="124" t="s">
        <v>2196</v>
      </c>
      <c r="C621" s="144" t="s">
        <v>603</v>
      </c>
      <c r="D621" s="145" t="s">
        <v>2228</v>
      </c>
      <c r="E621" s="144" t="s">
        <v>881</v>
      </c>
      <c r="F621" s="145" t="s">
        <v>1828</v>
      </c>
      <c r="G621" s="125" t="s">
        <v>2042</v>
      </c>
      <c r="H621" s="146" t="s">
        <v>386</v>
      </c>
      <c r="I621" s="125"/>
      <c r="J621" s="125"/>
      <c r="K621" s="125"/>
      <c r="P621" s="125"/>
    </row>
    <row r="622" spans="1:16" ht="13.9">
      <c r="A622" s="143">
        <v>22</v>
      </c>
      <c r="B622" s="124" t="s">
        <v>2196</v>
      </c>
      <c r="C622" s="144" t="s">
        <v>617</v>
      </c>
      <c r="D622" s="145" t="s">
        <v>2228</v>
      </c>
      <c r="E622" s="144" t="s">
        <v>881</v>
      </c>
      <c r="F622" s="145" t="s">
        <v>1828</v>
      </c>
      <c r="G622" s="125" t="s">
        <v>2042</v>
      </c>
      <c r="H622" s="146" t="s">
        <v>386</v>
      </c>
      <c r="I622" s="125"/>
      <c r="J622" s="125"/>
      <c r="K622" s="125"/>
      <c r="P622" s="125"/>
    </row>
    <row r="623" spans="1:16" ht="13.9">
      <c r="A623" s="143">
        <v>30</v>
      </c>
      <c r="B623" s="124" t="s">
        <v>360</v>
      </c>
      <c r="C623" s="144" t="s">
        <v>545</v>
      </c>
      <c r="D623" s="145" t="s">
        <v>2229</v>
      </c>
      <c r="E623" s="144" t="s">
        <v>620</v>
      </c>
      <c r="F623" s="145" t="s">
        <v>1836</v>
      </c>
      <c r="G623" s="125" t="s">
        <v>2042</v>
      </c>
      <c r="H623" s="146" t="s">
        <v>386</v>
      </c>
      <c r="I623" s="125"/>
      <c r="J623" s="125"/>
      <c r="K623" s="125"/>
      <c r="P623" s="125"/>
    </row>
    <row r="624" spans="1:16" ht="13.9">
      <c r="A624" s="143">
        <v>30</v>
      </c>
      <c r="B624" s="124" t="s">
        <v>360</v>
      </c>
      <c r="C624" s="144" t="s">
        <v>648</v>
      </c>
      <c r="D624" s="145" t="s">
        <v>2229</v>
      </c>
      <c r="E624" s="144" t="s">
        <v>620</v>
      </c>
      <c r="F624" s="145" t="s">
        <v>1836</v>
      </c>
      <c r="G624" s="125" t="s">
        <v>2042</v>
      </c>
      <c r="H624" s="146" t="s">
        <v>386</v>
      </c>
      <c r="I624" s="125"/>
      <c r="J624" s="125"/>
      <c r="K624" s="125"/>
      <c r="P624" s="125"/>
    </row>
    <row r="625" spans="1:16" ht="13.9">
      <c r="A625" s="143">
        <v>30</v>
      </c>
      <c r="B625" s="124" t="s">
        <v>360</v>
      </c>
      <c r="C625" s="144" t="s">
        <v>795</v>
      </c>
      <c r="D625" s="145" t="s">
        <v>2229</v>
      </c>
      <c r="E625" s="144" t="s">
        <v>620</v>
      </c>
      <c r="F625" s="145" t="s">
        <v>1836</v>
      </c>
      <c r="G625" s="125" t="s">
        <v>2042</v>
      </c>
      <c r="H625" s="146" t="s">
        <v>386</v>
      </c>
      <c r="I625" s="125"/>
      <c r="J625" s="125"/>
      <c r="K625" s="125"/>
      <c r="P625" s="125"/>
    </row>
    <row r="626" spans="1:16" ht="13.9">
      <c r="A626" s="143">
        <v>30</v>
      </c>
      <c r="B626" s="124" t="s">
        <v>360</v>
      </c>
      <c r="C626" s="144" t="s">
        <v>846</v>
      </c>
      <c r="D626" s="145" t="s">
        <v>2229</v>
      </c>
      <c r="E626" s="144" t="s">
        <v>620</v>
      </c>
      <c r="F626" s="145" t="s">
        <v>1836</v>
      </c>
      <c r="G626" s="125" t="s">
        <v>2042</v>
      </c>
      <c r="H626" s="146" t="s">
        <v>386</v>
      </c>
      <c r="I626" s="125"/>
      <c r="J626" s="125"/>
      <c r="K626" s="125"/>
      <c r="P626" s="125"/>
    </row>
    <row r="627" spans="1:16" ht="13.9">
      <c r="A627" s="143">
        <v>30</v>
      </c>
      <c r="B627" s="124" t="s">
        <v>360</v>
      </c>
      <c r="C627" s="144" t="s">
        <v>1346</v>
      </c>
      <c r="D627" s="145" t="s">
        <v>2229</v>
      </c>
      <c r="E627" s="144" t="s">
        <v>620</v>
      </c>
      <c r="F627" s="145" t="s">
        <v>1836</v>
      </c>
      <c r="G627" s="125" t="s">
        <v>2042</v>
      </c>
      <c r="H627" s="146" t="s">
        <v>386</v>
      </c>
      <c r="I627" s="125"/>
      <c r="J627" s="125"/>
      <c r="K627" s="125"/>
      <c r="P627" s="125"/>
    </row>
    <row r="628" spans="1:16" ht="13.9">
      <c r="A628" s="143">
        <v>30</v>
      </c>
      <c r="B628" s="124" t="s">
        <v>360</v>
      </c>
      <c r="C628" s="144" t="s">
        <v>1350</v>
      </c>
      <c r="D628" s="145" t="s">
        <v>2229</v>
      </c>
      <c r="E628" s="144" t="s">
        <v>620</v>
      </c>
      <c r="F628" s="145" t="s">
        <v>1836</v>
      </c>
      <c r="G628" s="125" t="s">
        <v>2042</v>
      </c>
      <c r="H628" s="146" t="s">
        <v>386</v>
      </c>
      <c r="I628" s="125"/>
      <c r="J628" s="125"/>
      <c r="K628" s="125"/>
      <c r="P628" s="125"/>
    </row>
    <row r="629" spans="1:16" ht="13.9">
      <c r="A629" s="143">
        <v>30</v>
      </c>
      <c r="B629" s="124" t="s">
        <v>360</v>
      </c>
      <c r="C629" s="144" t="s">
        <v>1354</v>
      </c>
      <c r="D629" s="145" t="s">
        <v>2229</v>
      </c>
      <c r="E629" s="144" t="s">
        <v>620</v>
      </c>
      <c r="F629" s="145" t="s">
        <v>1836</v>
      </c>
      <c r="G629" s="125" t="s">
        <v>2042</v>
      </c>
      <c r="H629" s="146" t="s">
        <v>386</v>
      </c>
      <c r="I629" s="125"/>
      <c r="J629" s="125"/>
      <c r="K629" s="125"/>
      <c r="P629" s="125"/>
    </row>
    <row r="630" spans="1:16" ht="13.9">
      <c r="A630" s="143">
        <v>30</v>
      </c>
      <c r="B630" s="124" t="s">
        <v>360</v>
      </c>
      <c r="C630" s="144" t="s">
        <v>1358</v>
      </c>
      <c r="D630" s="145" t="s">
        <v>2229</v>
      </c>
      <c r="E630" s="144" t="s">
        <v>620</v>
      </c>
      <c r="F630" s="145" t="s">
        <v>1836</v>
      </c>
      <c r="G630" s="125" t="s">
        <v>2042</v>
      </c>
      <c r="H630" s="146" t="s">
        <v>386</v>
      </c>
      <c r="I630" s="125"/>
      <c r="J630" s="125"/>
      <c r="K630" s="125"/>
      <c r="P630" s="125"/>
    </row>
    <row r="631" spans="1:16" ht="13.9">
      <c r="A631" s="143">
        <v>30</v>
      </c>
      <c r="B631" s="124" t="s">
        <v>360</v>
      </c>
      <c r="C631" s="144" t="s">
        <v>1366</v>
      </c>
      <c r="D631" s="145" t="s">
        <v>2229</v>
      </c>
      <c r="E631" s="144" t="s">
        <v>620</v>
      </c>
      <c r="F631" s="145" t="s">
        <v>1836</v>
      </c>
      <c r="G631" s="125" t="s">
        <v>2042</v>
      </c>
      <c r="H631" s="146" t="s">
        <v>386</v>
      </c>
      <c r="I631" s="125"/>
      <c r="J631" s="125"/>
      <c r="K631" s="125"/>
      <c r="P631" s="125"/>
    </row>
    <row r="632" spans="1:16" ht="13.9">
      <c r="A632" s="143">
        <v>30</v>
      </c>
      <c r="B632" s="124" t="s">
        <v>360</v>
      </c>
      <c r="C632" s="144" t="s">
        <v>1375</v>
      </c>
      <c r="D632" s="145" t="s">
        <v>2229</v>
      </c>
      <c r="E632" s="144" t="s">
        <v>620</v>
      </c>
      <c r="F632" s="145" t="s">
        <v>1836</v>
      </c>
      <c r="G632" s="125" t="s">
        <v>2042</v>
      </c>
      <c r="H632" s="146" t="s">
        <v>386</v>
      </c>
      <c r="I632" s="125"/>
      <c r="J632" s="125"/>
      <c r="K632" s="125"/>
      <c r="P632" s="125"/>
    </row>
    <row r="633" spans="1:16" ht="13.9">
      <c r="A633" s="143">
        <v>30</v>
      </c>
      <c r="B633" s="124" t="s">
        <v>360</v>
      </c>
      <c r="C633" s="144" t="s">
        <v>1380</v>
      </c>
      <c r="D633" s="145" t="s">
        <v>2229</v>
      </c>
      <c r="E633" s="144" t="s">
        <v>620</v>
      </c>
      <c r="F633" s="145" t="s">
        <v>1836</v>
      </c>
      <c r="G633" s="125" t="s">
        <v>2042</v>
      </c>
      <c r="H633" s="146" t="s">
        <v>386</v>
      </c>
      <c r="I633" s="125"/>
      <c r="J633" s="125"/>
      <c r="K633" s="125"/>
      <c r="P633" s="125"/>
    </row>
    <row r="634" spans="1:16" ht="13.9">
      <c r="A634" s="143">
        <v>30</v>
      </c>
      <c r="B634" s="124" t="s">
        <v>360</v>
      </c>
      <c r="C634" s="144" t="s">
        <v>1531</v>
      </c>
      <c r="D634" s="145" t="s">
        <v>2229</v>
      </c>
      <c r="E634" s="144" t="s">
        <v>620</v>
      </c>
      <c r="F634" s="145" t="s">
        <v>1836</v>
      </c>
      <c r="G634" s="125" t="s">
        <v>2042</v>
      </c>
      <c r="H634" s="146" t="s">
        <v>386</v>
      </c>
      <c r="I634" s="125"/>
      <c r="J634" s="125"/>
      <c r="K634" s="125"/>
      <c r="P634" s="125"/>
    </row>
    <row r="635" spans="1:16" ht="13.9">
      <c r="A635" s="143">
        <v>30</v>
      </c>
      <c r="B635" s="124" t="s">
        <v>360</v>
      </c>
      <c r="C635" s="144" t="s">
        <v>1588</v>
      </c>
      <c r="D635" s="145" t="s">
        <v>2229</v>
      </c>
      <c r="E635" s="144" t="s">
        <v>620</v>
      </c>
      <c r="F635" s="145" t="s">
        <v>1836</v>
      </c>
      <c r="G635" s="125" t="s">
        <v>2042</v>
      </c>
      <c r="H635" s="146" t="s">
        <v>386</v>
      </c>
      <c r="I635" s="125"/>
      <c r="J635" s="125"/>
      <c r="K635" s="125"/>
      <c r="P635" s="125"/>
    </row>
    <row r="636" spans="1:16" ht="13.9">
      <c r="A636" s="143">
        <v>30</v>
      </c>
      <c r="B636" s="124" t="s">
        <v>360</v>
      </c>
      <c r="C636" s="144" t="s">
        <v>1595</v>
      </c>
      <c r="D636" s="145" t="s">
        <v>2229</v>
      </c>
      <c r="E636" s="144" t="s">
        <v>620</v>
      </c>
      <c r="F636" s="145" t="s">
        <v>1836</v>
      </c>
      <c r="G636" s="125" t="s">
        <v>2042</v>
      </c>
      <c r="H636" s="146" t="s">
        <v>386</v>
      </c>
      <c r="I636" s="125"/>
      <c r="J636" s="125"/>
      <c r="K636" s="125"/>
      <c r="P636" s="125"/>
    </row>
    <row r="637" spans="1:16" ht="13.9">
      <c r="A637" s="143">
        <v>30</v>
      </c>
      <c r="B637" s="124" t="s">
        <v>360</v>
      </c>
      <c r="C637" s="144" t="s">
        <v>1678</v>
      </c>
      <c r="D637" s="145" t="s">
        <v>2229</v>
      </c>
      <c r="E637" s="144" t="s">
        <v>620</v>
      </c>
      <c r="F637" s="145" t="s">
        <v>1836</v>
      </c>
      <c r="G637" s="125" t="s">
        <v>2042</v>
      </c>
      <c r="H637" s="146" t="s">
        <v>386</v>
      </c>
      <c r="I637" s="125"/>
      <c r="J637" s="125"/>
      <c r="K637" s="125"/>
      <c r="P637" s="125"/>
    </row>
    <row r="638" spans="1:16" ht="13.9">
      <c r="A638" s="143">
        <v>30</v>
      </c>
      <c r="B638" s="124" t="s">
        <v>360</v>
      </c>
      <c r="C638" s="144" t="s">
        <v>1679</v>
      </c>
      <c r="D638" s="145" t="s">
        <v>2229</v>
      </c>
      <c r="E638" s="144" t="s">
        <v>620</v>
      </c>
      <c r="F638" s="145" t="s">
        <v>1836</v>
      </c>
      <c r="G638" s="125" t="s">
        <v>2042</v>
      </c>
      <c r="H638" s="146" t="s">
        <v>386</v>
      </c>
      <c r="I638" s="125"/>
      <c r="J638" s="125"/>
      <c r="K638" s="125"/>
      <c r="P638" s="125"/>
    </row>
    <row r="639" spans="1:16" ht="13.9">
      <c r="A639" s="143">
        <v>30</v>
      </c>
      <c r="B639" s="124" t="s">
        <v>360</v>
      </c>
      <c r="C639" s="144" t="s">
        <v>1680</v>
      </c>
      <c r="D639" s="145" t="s">
        <v>2229</v>
      </c>
      <c r="E639" s="144" t="s">
        <v>620</v>
      </c>
      <c r="F639" s="145" t="s">
        <v>1836</v>
      </c>
      <c r="G639" s="125" t="s">
        <v>2042</v>
      </c>
      <c r="H639" s="146" t="s">
        <v>386</v>
      </c>
      <c r="I639" s="125"/>
      <c r="J639" s="125"/>
      <c r="K639" s="125"/>
      <c r="P639" s="125"/>
    </row>
    <row r="640" spans="1:16" ht="13.9">
      <c r="A640" s="143">
        <v>30</v>
      </c>
      <c r="B640" s="124" t="s">
        <v>360</v>
      </c>
      <c r="C640" s="144" t="s">
        <v>1681</v>
      </c>
      <c r="D640" s="145" t="s">
        <v>2229</v>
      </c>
      <c r="E640" s="144" t="s">
        <v>620</v>
      </c>
      <c r="F640" s="145" t="s">
        <v>1836</v>
      </c>
      <c r="G640" s="125" t="s">
        <v>2042</v>
      </c>
      <c r="H640" s="146" t="s">
        <v>386</v>
      </c>
      <c r="I640" s="125"/>
      <c r="J640" s="125"/>
      <c r="K640" s="125"/>
      <c r="P640" s="125"/>
    </row>
    <row r="641" spans="1:16" ht="13.9">
      <c r="A641" s="143">
        <v>30</v>
      </c>
      <c r="B641" s="124" t="s">
        <v>360</v>
      </c>
      <c r="C641" s="144" t="s">
        <v>1727</v>
      </c>
      <c r="D641" s="145" t="s">
        <v>2229</v>
      </c>
      <c r="E641" s="144" t="s">
        <v>620</v>
      </c>
      <c r="F641" s="145" t="s">
        <v>1836</v>
      </c>
      <c r="G641" s="125" t="s">
        <v>2042</v>
      </c>
      <c r="H641" s="146" t="s">
        <v>386</v>
      </c>
      <c r="I641" s="125"/>
      <c r="J641" s="125"/>
      <c r="K641" s="125"/>
      <c r="P641" s="125"/>
    </row>
    <row r="642" spans="1:16" ht="13.9">
      <c r="A642" s="143">
        <v>30</v>
      </c>
      <c r="B642" s="124" t="s">
        <v>360</v>
      </c>
      <c r="C642" s="144" t="s">
        <v>1729</v>
      </c>
      <c r="D642" s="145" t="s">
        <v>2229</v>
      </c>
      <c r="E642" s="144" t="s">
        <v>620</v>
      </c>
      <c r="F642" s="145" t="s">
        <v>1836</v>
      </c>
      <c r="G642" s="125" t="s">
        <v>2042</v>
      </c>
      <c r="H642" s="146" t="s">
        <v>386</v>
      </c>
      <c r="I642" s="125"/>
      <c r="J642" s="125"/>
      <c r="K642" s="125"/>
      <c r="P642" s="125"/>
    </row>
    <row r="643" spans="1:16" ht="13.9">
      <c r="A643" s="143">
        <v>30</v>
      </c>
      <c r="B643" s="124" t="s">
        <v>360</v>
      </c>
      <c r="C643" s="144" t="s">
        <v>1745</v>
      </c>
      <c r="D643" s="145" t="s">
        <v>2229</v>
      </c>
      <c r="E643" s="144" t="s">
        <v>620</v>
      </c>
      <c r="F643" s="145" t="s">
        <v>1836</v>
      </c>
      <c r="G643" s="125" t="s">
        <v>2042</v>
      </c>
      <c r="H643" s="146" t="s">
        <v>386</v>
      </c>
      <c r="I643" s="125"/>
      <c r="J643" s="125"/>
      <c r="K643" s="125"/>
      <c r="P643" s="125"/>
    </row>
    <row r="644" spans="1:16" ht="13.9">
      <c r="A644" s="143">
        <v>30</v>
      </c>
      <c r="B644" s="124" t="s">
        <v>360</v>
      </c>
      <c r="C644" s="144" t="s">
        <v>1749</v>
      </c>
      <c r="D644" s="145" t="s">
        <v>2229</v>
      </c>
      <c r="E644" s="144" t="s">
        <v>620</v>
      </c>
      <c r="F644" s="145" t="s">
        <v>1836</v>
      </c>
      <c r="G644" s="125" t="s">
        <v>2042</v>
      </c>
      <c r="H644" s="146" t="s">
        <v>386</v>
      </c>
      <c r="I644" s="125"/>
      <c r="J644" s="125"/>
      <c r="K644" s="125"/>
      <c r="P644" s="125"/>
    </row>
    <row r="645" spans="1:16" ht="13.9">
      <c r="A645" s="143">
        <v>30</v>
      </c>
      <c r="B645" s="124" t="s">
        <v>360</v>
      </c>
      <c r="C645" s="144" t="s">
        <v>1750</v>
      </c>
      <c r="D645" s="145" t="s">
        <v>2229</v>
      </c>
      <c r="E645" s="144" t="s">
        <v>620</v>
      </c>
      <c r="F645" s="145" t="s">
        <v>1836</v>
      </c>
      <c r="G645" s="125" t="s">
        <v>2042</v>
      </c>
      <c r="H645" s="146" t="s">
        <v>386</v>
      </c>
      <c r="I645" s="125"/>
      <c r="J645" s="125"/>
      <c r="K645" s="125"/>
      <c r="P645" s="125"/>
    </row>
    <row r="646" spans="1:16" ht="13.9">
      <c r="A646" s="143">
        <v>30</v>
      </c>
      <c r="B646" s="124" t="s">
        <v>360</v>
      </c>
      <c r="C646" s="144" t="s">
        <v>1751</v>
      </c>
      <c r="D646" s="145" t="s">
        <v>2229</v>
      </c>
      <c r="E646" s="144" t="s">
        <v>620</v>
      </c>
      <c r="F646" s="145" t="s">
        <v>1836</v>
      </c>
      <c r="G646" s="125" t="s">
        <v>2042</v>
      </c>
      <c r="H646" s="146" t="s">
        <v>386</v>
      </c>
      <c r="I646" s="125"/>
      <c r="J646" s="125"/>
      <c r="K646" s="125"/>
      <c r="P646" s="125"/>
    </row>
    <row r="647" spans="1:16" ht="13.9">
      <c r="A647" s="143">
        <v>30</v>
      </c>
      <c r="B647" s="124" t="s">
        <v>360</v>
      </c>
      <c r="C647" s="144" t="s">
        <v>1761</v>
      </c>
      <c r="D647" s="145" t="s">
        <v>2229</v>
      </c>
      <c r="E647" s="144" t="s">
        <v>620</v>
      </c>
      <c r="F647" s="145" t="s">
        <v>1836</v>
      </c>
      <c r="G647" s="125" t="s">
        <v>2042</v>
      </c>
      <c r="H647" s="146" t="s">
        <v>386</v>
      </c>
      <c r="I647" s="125"/>
      <c r="J647" s="125"/>
      <c r="K647" s="125"/>
      <c r="P647" s="125"/>
    </row>
    <row r="648" spans="1:16" ht="13.9">
      <c r="A648" s="143">
        <v>30</v>
      </c>
      <c r="B648" s="124" t="s">
        <v>360</v>
      </c>
      <c r="C648" s="144" t="s">
        <v>1762</v>
      </c>
      <c r="D648" s="145" t="s">
        <v>2229</v>
      </c>
      <c r="E648" s="144" t="s">
        <v>620</v>
      </c>
      <c r="F648" s="145" t="s">
        <v>1836</v>
      </c>
      <c r="G648" s="125" t="s">
        <v>2042</v>
      </c>
      <c r="H648" s="146" t="s">
        <v>386</v>
      </c>
      <c r="I648" s="125"/>
      <c r="J648" s="125"/>
      <c r="K648" s="125"/>
      <c r="P648" s="125"/>
    </row>
    <row r="649" spans="1:16" ht="13.9">
      <c r="A649" s="143">
        <v>30</v>
      </c>
      <c r="B649" s="124" t="s">
        <v>360</v>
      </c>
      <c r="C649" s="144" t="s">
        <v>1763</v>
      </c>
      <c r="D649" s="145" t="s">
        <v>2229</v>
      </c>
      <c r="E649" s="144" t="s">
        <v>620</v>
      </c>
      <c r="F649" s="145" t="s">
        <v>1836</v>
      </c>
      <c r="G649" s="125" t="s">
        <v>2042</v>
      </c>
      <c r="H649" s="146" t="s">
        <v>386</v>
      </c>
      <c r="I649" s="125"/>
      <c r="J649" s="125"/>
      <c r="K649" s="125"/>
      <c r="P649" s="125"/>
    </row>
    <row r="650" spans="1:16" ht="13.9">
      <c r="A650" s="143">
        <v>30</v>
      </c>
      <c r="B650" s="124" t="s">
        <v>360</v>
      </c>
      <c r="C650" s="144" t="s">
        <v>1784</v>
      </c>
      <c r="D650" s="145" t="s">
        <v>2229</v>
      </c>
      <c r="E650" s="144" t="s">
        <v>620</v>
      </c>
      <c r="F650" s="145" t="s">
        <v>1836</v>
      </c>
      <c r="G650" s="125" t="s">
        <v>2042</v>
      </c>
      <c r="H650" s="146" t="s">
        <v>386</v>
      </c>
      <c r="I650" s="125"/>
      <c r="J650" s="125"/>
      <c r="K650" s="125"/>
      <c r="P650" s="125"/>
    </row>
    <row r="651" spans="1:16" ht="13.9">
      <c r="A651" s="143">
        <v>30</v>
      </c>
      <c r="B651" s="124" t="s">
        <v>360</v>
      </c>
      <c r="C651" s="144" t="s">
        <v>1787</v>
      </c>
      <c r="D651" s="145" t="s">
        <v>2229</v>
      </c>
      <c r="E651" s="144" t="s">
        <v>620</v>
      </c>
      <c r="F651" s="145" t="s">
        <v>1836</v>
      </c>
      <c r="G651" s="125" t="s">
        <v>2042</v>
      </c>
      <c r="H651" s="146" t="s">
        <v>386</v>
      </c>
      <c r="I651" s="125"/>
      <c r="J651" s="125"/>
      <c r="K651" s="125"/>
      <c r="P651" s="125"/>
    </row>
    <row r="652" spans="1:16" ht="13.9">
      <c r="A652" s="143">
        <v>30</v>
      </c>
      <c r="B652" s="124" t="s">
        <v>360</v>
      </c>
      <c r="C652" s="144" t="s">
        <v>1791</v>
      </c>
      <c r="D652" s="145" t="s">
        <v>2229</v>
      </c>
      <c r="E652" s="144" t="s">
        <v>620</v>
      </c>
      <c r="F652" s="145" t="s">
        <v>1836</v>
      </c>
      <c r="G652" s="125" t="s">
        <v>2042</v>
      </c>
      <c r="H652" s="146" t="s">
        <v>386</v>
      </c>
      <c r="I652" s="125"/>
      <c r="J652" s="125"/>
      <c r="K652" s="125"/>
      <c r="P652" s="125"/>
    </row>
    <row r="653" spans="1:16" ht="13.9">
      <c r="A653" s="143">
        <v>30</v>
      </c>
      <c r="B653" s="124" t="s">
        <v>360</v>
      </c>
      <c r="C653" s="144" t="s">
        <v>1821</v>
      </c>
      <c r="D653" s="145" t="s">
        <v>2229</v>
      </c>
      <c r="E653" s="144" t="s">
        <v>620</v>
      </c>
      <c r="F653" s="145" t="s">
        <v>1836</v>
      </c>
      <c r="G653" s="125" t="s">
        <v>2042</v>
      </c>
      <c r="H653" s="146" t="s">
        <v>386</v>
      </c>
      <c r="I653" s="125"/>
      <c r="J653" s="125"/>
      <c r="K653" s="125"/>
      <c r="P653" s="125"/>
    </row>
    <row r="654" spans="1:16" ht="13.9">
      <c r="A654" s="143">
        <v>30</v>
      </c>
      <c r="B654" s="124" t="s">
        <v>360</v>
      </c>
      <c r="C654" s="144" t="s">
        <v>1822</v>
      </c>
      <c r="D654" s="145" t="s">
        <v>2229</v>
      </c>
      <c r="E654" s="144" t="s">
        <v>620</v>
      </c>
      <c r="F654" s="145" t="s">
        <v>1836</v>
      </c>
      <c r="G654" s="125" t="s">
        <v>2042</v>
      </c>
      <c r="H654" s="146" t="s">
        <v>386</v>
      </c>
      <c r="I654" s="125"/>
      <c r="J654" s="125"/>
      <c r="K654" s="125"/>
      <c r="P654" s="125"/>
    </row>
    <row r="655" spans="1:16" ht="13.9">
      <c r="A655" s="143">
        <v>30</v>
      </c>
      <c r="B655" s="124" t="s">
        <v>360</v>
      </c>
      <c r="C655" s="144" t="s">
        <v>1869</v>
      </c>
      <c r="D655" s="145" t="s">
        <v>2229</v>
      </c>
      <c r="E655" s="144" t="s">
        <v>620</v>
      </c>
      <c r="F655" s="145" t="s">
        <v>1836</v>
      </c>
      <c r="G655" s="125" t="s">
        <v>2042</v>
      </c>
      <c r="H655" s="146" t="s">
        <v>386</v>
      </c>
      <c r="I655" s="125"/>
      <c r="J655" s="125"/>
      <c r="K655" s="125"/>
      <c r="P655" s="125"/>
    </row>
    <row r="656" spans="1:16" ht="13.9">
      <c r="A656" s="143">
        <v>30</v>
      </c>
      <c r="B656" s="124" t="s">
        <v>360</v>
      </c>
      <c r="C656" s="144" t="s">
        <v>1871</v>
      </c>
      <c r="D656" s="145" t="s">
        <v>2229</v>
      </c>
      <c r="E656" s="144" t="s">
        <v>620</v>
      </c>
      <c r="F656" s="145" t="s">
        <v>1836</v>
      </c>
      <c r="G656" s="125" t="s">
        <v>2042</v>
      </c>
      <c r="H656" s="146" t="s">
        <v>386</v>
      </c>
      <c r="I656" s="125"/>
      <c r="J656" s="125"/>
      <c r="K656" s="125"/>
      <c r="P656" s="125"/>
    </row>
    <row r="657" spans="1:16" ht="13.9">
      <c r="A657" s="143">
        <v>30</v>
      </c>
      <c r="B657" s="124" t="s">
        <v>360</v>
      </c>
      <c r="C657" s="144" t="s">
        <v>1873</v>
      </c>
      <c r="D657" s="145" t="s">
        <v>2229</v>
      </c>
      <c r="E657" s="144" t="s">
        <v>620</v>
      </c>
      <c r="F657" s="145" t="s">
        <v>1836</v>
      </c>
      <c r="G657" s="125" t="s">
        <v>2042</v>
      </c>
      <c r="H657" s="146" t="s">
        <v>386</v>
      </c>
      <c r="I657" s="125"/>
      <c r="J657" s="125"/>
      <c r="K657" s="125"/>
      <c r="P657" s="125"/>
    </row>
    <row r="658" spans="1:16" ht="13.9">
      <c r="A658" s="143">
        <v>30</v>
      </c>
      <c r="B658" s="124" t="s">
        <v>360</v>
      </c>
      <c r="C658" s="144" t="s">
        <v>1875</v>
      </c>
      <c r="D658" s="145" t="s">
        <v>2229</v>
      </c>
      <c r="E658" s="144" t="s">
        <v>620</v>
      </c>
      <c r="F658" s="145" t="s">
        <v>1836</v>
      </c>
      <c r="G658" s="125" t="s">
        <v>2042</v>
      </c>
      <c r="H658" s="146" t="s">
        <v>386</v>
      </c>
      <c r="I658" s="125"/>
      <c r="J658" s="125"/>
      <c r="K658" s="125"/>
      <c r="P658" s="125"/>
    </row>
    <row r="659" spans="1:16" ht="13.9">
      <c r="A659" s="143">
        <v>30</v>
      </c>
      <c r="B659" s="124" t="s">
        <v>360</v>
      </c>
      <c r="C659" s="144" t="s">
        <v>1877</v>
      </c>
      <c r="D659" s="145" t="s">
        <v>2229</v>
      </c>
      <c r="E659" s="144" t="s">
        <v>620</v>
      </c>
      <c r="F659" s="145" t="s">
        <v>1836</v>
      </c>
      <c r="G659" s="125" t="s">
        <v>2042</v>
      </c>
      <c r="H659" s="146" t="s">
        <v>386</v>
      </c>
      <c r="I659" s="125"/>
      <c r="J659" s="125"/>
      <c r="K659" s="125"/>
      <c r="P659" s="125"/>
    </row>
    <row r="660" spans="1:16" ht="13.9">
      <c r="A660" s="143">
        <v>30</v>
      </c>
      <c r="B660" s="124" t="s">
        <v>360</v>
      </c>
      <c r="C660" s="144" t="s">
        <v>1879</v>
      </c>
      <c r="D660" s="145" t="s">
        <v>2229</v>
      </c>
      <c r="E660" s="144" t="s">
        <v>620</v>
      </c>
      <c r="F660" s="145" t="s">
        <v>1836</v>
      </c>
      <c r="G660" s="125" t="s">
        <v>2042</v>
      </c>
      <c r="H660" s="146" t="s">
        <v>386</v>
      </c>
      <c r="I660" s="125"/>
      <c r="J660" s="125"/>
      <c r="K660" s="125"/>
      <c r="P660" s="125"/>
    </row>
    <row r="661" spans="1:16" ht="13.9">
      <c r="A661" s="143">
        <v>30</v>
      </c>
      <c r="B661" s="124" t="s">
        <v>360</v>
      </c>
      <c r="C661" s="144" t="s">
        <v>1881</v>
      </c>
      <c r="D661" s="145" t="s">
        <v>2229</v>
      </c>
      <c r="E661" s="144" t="s">
        <v>620</v>
      </c>
      <c r="F661" s="145" t="s">
        <v>1836</v>
      </c>
      <c r="G661" s="125" t="s">
        <v>2042</v>
      </c>
      <c r="H661" s="146" t="s">
        <v>386</v>
      </c>
      <c r="I661" s="125"/>
      <c r="J661" s="125"/>
      <c r="K661" s="125"/>
      <c r="P661" s="125"/>
    </row>
    <row r="662" spans="1:16" ht="13.9">
      <c r="A662" s="143">
        <v>30</v>
      </c>
      <c r="B662" s="124" t="s">
        <v>360</v>
      </c>
      <c r="C662" s="144" t="s">
        <v>1883</v>
      </c>
      <c r="D662" s="145" t="s">
        <v>2229</v>
      </c>
      <c r="E662" s="144" t="s">
        <v>620</v>
      </c>
      <c r="F662" s="145" t="s">
        <v>1836</v>
      </c>
      <c r="G662" s="125" t="s">
        <v>2042</v>
      </c>
      <c r="H662" s="146" t="s">
        <v>386</v>
      </c>
      <c r="I662" s="125"/>
      <c r="J662" s="125"/>
      <c r="K662" s="125"/>
      <c r="P662" s="125"/>
    </row>
    <row r="663" spans="1:16" ht="13.9">
      <c r="A663" s="143">
        <v>30</v>
      </c>
      <c r="B663" s="124" t="s">
        <v>360</v>
      </c>
      <c r="C663" s="144" t="s">
        <v>1885</v>
      </c>
      <c r="D663" s="145" t="s">
        <v>2229</v>
      </c>
      <c r="E663" s="144" t="s">
        <v>620</v>
      </c>
      <c r="F663" s="145" t="s">
        <v>1836</v>
      </c>
      <c r="G663" s="125" t="s">
        <v>2042</v>
      </c>
      <c r="H663" s="146" t="s">
        <v>386</v>
      </c>
      <c r="I663" s="125"/>
      <c r="J663" s="125"/>
      <c r="K663" s="125"/>
      <c r="P663" s="125"/>
    </row>
    <row r="664" spans="1:16" ht="13.9">
      <c r="A664" s="143">
        <v>30</v>
      </c>
      <c r="B664" s="124" t="s">
        <v>360</v>
      </c>
      <c r="C664" s="144" t="s">
        <v>1887</v>
      </c>
      <c r="D664" s="145" t="s">
        <v>2229</v>
      </c>
      <c r="E664" s="144" t="s">
        <v>620</v>
      </c>
      <c r="F664" s="145" t="s">
        <v>1836</v>
      </c>
      <c r="G664" s="125" t="s">
        <v>2042</v>
      </c>
      <c r="H664" s="146" t="s">
        <v>386</v>
      </c>
      <c r="I664" s="125"/>
      <c r="J664" s="125"/>
      <c r="K664" s="125"/>
      <c r="P664" s="125"/>
    </row>
    <row r="665" spans="1:16" ht="13.9">
      <c r="A665" s="143">
        <v>30</v>
      </c>
      <c r="B665" s="124" t="s">
        <v>360</v>
      </c>
      <c r="C665" s="144" t="s">
        <v>1889</v>
      </c>
      <c r="D665" s="145" t="s">
        <v>2229</v>
      </c>
      <c r="E665" s="144" t="s">
        <v>620</v>
      </c>
      <c r="F665" s="145" t="s">
        <v>1836</v>
      </c>
      <c r="G665" s="125" t="s">
        <v>2042</v>
      </c>
      <c r="H665" s="146" t="s">
        <v>386</v>
      </c>
      <c r="I665" s="125"/>
      <c r="J665" s="125"/>
      <c r="K665" s="125"/>
      <c r="P665" s="125"/>
    </row>
    <row r="666" spans="1:16" ht="13.9">
      <c r="A666" s="143">
        <v>30</v>
      </c>
      <c r="B666" s="124" t="s">
        <v>360</v>
      </c>
      <c r="C666" s="144" t="s">
        <v>1891</v>
      </c>
      <c r="D666" s="145" t="s">
        <v>2229</v>
      </c>
      <c r="E666" s="144" t="s">
        <v>620</v>
      </c>
      <c r="F666" s="145" t="s">
        <v>1836</v>
      </c>
      <c r="G666" s="125" t="s">
        <v>2042</v>
      </c>
      <c r="H666" s="146" t="s">
        <v>386</v>
      </c>
      <c r="I666" s="125"/>
      <c r="J666" s="125"/>
      <c r="K666" s="125"/>
      <c r="P666" s="125"/>
    </row>
    <row r="667" spans="1:16" ht="13.9">
      <c r="A667" s="143">
        <v>30</v>
      </c>
      <c r="B667" s="124" t="s">
        <v>360</v>
      </c>
      <c r="C667" s="144" t="s">
        <v>1893</v>
      </c>
      <c r="D667" s="145" t="s">
        <v>2229</v>
      </c>
      <c r="E667" s="144" t="s">
        <v>620</v>
      </c>
      <c r="F667" s="145" t="s">
        <v>1836</v>
      </c>
      <c r="G667" s="125" t="s">
        <v>2042</v>
      </c>
      <c r="H667" s="146" t="s">
        <v>386</v>
      </c>
      <c r="I667" s="125"/>
      <c r="J667" s="125"/>
      <c r="K667" s="125"/>
      <c r="P667" s="125"/>
    </row>
    <row r="668" spans="1:16" ht="13.9">
      <c r="A668" s="143">
        <v>30</v>
      </c>
      <c r="B668" s="124" t="s">
        <v>360</v>
      </c>
      <c r="C668" s="144" t="s">
        <v>1895</v>
      </c>
      <c r="D668" s="145" t="s">
        <v>2229</v>
      </c>
      <c r="E668" s="144" t="s">
        <v>620</v>
      </c>
      <c r="F668" s="145" t="s">
        <v>1836</v>
      </c>
      <c r="G668" s="125" t="s">
        <v>2042</v>
      </c>
      <c r="H668" s="146" t="s">
        <v>386</v>
      </c>
      <c r="I668" s="125"/>
      <c r="J668" s="125"/>
      <c r="K668" s="125"/>
      <c r="P668" s="125"/>
    </row>
    <row r="669" spans="1:16" ht="13.9">
      <c r="A669" s="143">
        <v>30</v>
      </c>
      <c r="B669" s="124" t="s">
        <v>360</v>
      </c>
      <c r="C669" s="144" t="s">
        <v>1448</v>
      </c>
      <c r="D669" s="145" t="s">
        <v>2230</v>
      </c>
      <c r="E669" s="144" t="s">
        <v>511</v>
      </c>
      <c r="F669" s="145" t="s">
        <v>2147</v>
      </c>
      <c r="G669" s="125" t="s">
        <v>2042</v>
      </c>
      <c r="H669" s="146" t="s">
        <v>386</v>
      </c>
      <c r="I669" s="125"/>
      <c r="J669" s="125"/>
      <c r="K669" s="125"/>
      <c r="P669" s="125"/>
    </row>
    <row r="670" spans="1:16" ht="13.9">
      <c r="A670" s="143">
        <v>30</v>
      </c>
      <c r="B670" s="124" t="s">
        <v>360</v>
      </c>
      <c r="C670" s="144" t="s">
        <v>1496</v>
      </c>
      <c r="D670" s="145" t="s">
        <v>2230</v>
      </c>
      <c r="E670" s="144" t="s">
        <v>511</v>
      </c>
      <c r="F670" s="145" t="s">
        <v>2147</v>
      </c>
      <c r="G670" s="125" t="s">
        <v>2042</v>
      </c>
      <c r="H670" s="146" t="s">
        <v>386</v>
      </c>
      <c r="I670" s="125"/>
      <c r="J670" s="125"/>
      <c r="K670" s="125"/>
      <c r="P670" s="125"/>
    </row>
    <row r="671" spans="1:16" ht="13.9">
      <c r="A671" s="143">
        <v>30</v>
      </c>
      <c r="B671" s="124" t="s">
        <v>360</v>
      </c>
      <c r="C671" s="144" t="s">
        <v>1499</v>
      </c>
      <c r="D671" s="145" t="s">
        <v>2230</v>
      </c>
      <c r="E671" s="144" t="s">
        <v>511</v>
      </c>
      <c r="F671" s="145" t="s">
        <v>2147</v>
      </c>
      <c r="G671" s="125" t="s">
        <v>2042</v>
      </c>
      <c r="H671" s="146" t="s">
        <v>386</v>
      </c>
      <c r="I671" s="125"/>
      <c r="J671" s="125"/>
      <c r="K671" s="125"/>
      <c r="P671" s="125"/>
    </row>
    <row r="672" spans="1:16" ht="13.9">
      <c r="A672" s="143">
        <v>30</v>
      </c>
      <c r="B672" s="124" t="s">
        <v>360</v>
      </c>
      <c r="C672" s="144" t="s">
        <v>1513</v>
      </c>
      <c r="D672" s="145" t="s">
        <v>2230</v>
      </c>
      <c r="E672" s="144" t="s">
        <v>511</v>
      </c>
      <c r="F672" s="145" t="s">
        <v>2147</v>
      </c>
      <c r="G672" s="125" t="s">
        <v>2042</v>
      </c>
      <c r="H672" s="146" t="s">
        <v>386</v>
      </c>
      <c r="I672" s="125"/>
      <c r="J672" s="125"/>
      <c r="K672" s="125"/>
      <c r="P672" s="125"/>
    </row>
    <row r="673" spans="1:16" ht="13.9">
      <c r="A673" s="143">
        <v>30</v>
      </c>
      <c r="B673" s="124" t="s">
        <v>360</v>
      </c>
      <c r="C673" s="144" t="s">
        <v>1628</v>
      </c>
      <c r="D673" s="145" t="s">
        <v>2230</v>
      </c>
      <c r="E673" s="144" t="s">
        <v>511</v>
      </c>
      <c r="F673" s="145" t="s">
        <v>2147</v>
      </c>
      <c r="G673" s="125" t="s">
        <v>2042</v>
      </c>
      <c r="H673" s="146" t="s">
        <v>386</v>
      </c>
      <c r="I673" s="125"/>
      <c r="J673" s="125"/>
      <c r="K673" s="125"/>
      <c r="P673" s="125"/>
    </row>
    <row r="674" spans="1:16" ht="13.9">
      <c r="A674" s="143">
        <v>30</v>
      </c>
      <c r="B674" s="124" t="s">
        <v>360</v>
      </c>
      <c r="C674" s="144" t="s">
        <v>1646</v>
      </c>
      <c r="D674" s="145" t="s">
        <v>2230</v>
      </c>
      <c r="E674" s="144" t="s">
        <v>511</v>
      </c>
      <c r="F674" s="145" t="s">
        <v>2147</v>
      </c>
      <c r="G674" s="125" t="s">
        <v>2042</v>
      </c>
      <c r="H674" s="146" t="s">
        <v>386</v>
      </c>
      <c r="I674" s="125"/>
      <c r="J674" s="125"/>
      <c r="K674" s="125"/>
      <c r="P674" s="125"/>
    </row>
    <row r="675" spans="1:16" ht="13.9">
      <c r="A675" s="143">
        <v>30</v>
      </c>
      <c r="B675" s="124" t="s">
        <v>360</v>
      </c>
      <c r="C675" s="144" t="s">
        <v>1653</v>
      </c>
      <c r="D675" s="145" t="s">
        <v>2230</v>
      </c>
      <c r="E675" s="144" t="s">
        <v>511</v>
      </c>
      <c r="F675" s="145" t="s">
        <v>2147</v>
      </c>
      <c r="G675" s="125" t="s">
        <v>2042</v>
      </c>
      <c r="H675" s="146" t="s">
        <v>386</v>
      </c>
      <c r="I675" s="125"/>
      <c r="J675" s="125"/>
      <c r="K675" s="125"/>
      <c r="P675" s="125"/>
    </row>
    <row r="676" spans="1:16" ht="13.9">
      <c r="A676" s="143">
        <v>30</v>
      </c>
      <c r="B676" s="124" t="s">
        <v>360</v>
      </c>
      <c r="C676" s="144" t="s">
        <v>1693</v>
      </c>
      <c r="D676" s="145" t="s">
        <v>2230</v>
      </c>
      <c r="E676" s="144" t="s">
        <v>511</v>
      </c>
      <c r="F676" s="145" t="s">
        <v>2147</v>
      </c>
      <c r="G676" s="125" t="s">
        <v>2042</v>
      </c>
      <c r="H676" s="146" t="s">
        <v>386</v>
      </c>
      <c r="I676" s="125"/>
      <c r="J676" s="125"/>
      <c r="K676" s="125"/>
      <c r="P676" s="125"/>
    </row>
    <row r="677" spans="1:16" ht="13.9">
      <c r="A677" s="143">
        <v>30</v>
      </c>
      <c r="B677" s="124" t="s">
        <v>360</v>
      </c>
      <c r="C677" s="144" t="s">
        <v>1698</v>
      </c>
      <c r="D677" s="145" t="s">
        <v>2230</v>
      </c>
      <c r="E677" s="144" t="s">
        <v>511</v>
      </c>
      <c r="F677" s="145" t="s">
        <v>2147</v>
      </c>
      <c r="G677" s="125" t="s">
        <v>2042</v>
      </c>
      <c r="H677" s="146" t="s">
        <v>386</v>
      </c>
      <c r="I677" s="125"/>
      <c r="J677" s="125"/>
      <c r="K677" s="125"/>
      <c r="P677" s="125"/>
    </row>
    <row r="678" spans="1:16" ht="13.9">
      <c r="A678" s="143">
        <v>30</v>
      </c>
      <c r="B678" s="124" t="s">
        <v>360</v>
      </c>
      <c r="C678" s="144" t="s">
        <v>1742</v>
      </c>
      <c r="D678" s="145" t="s">
        <v>2230</v>
      </c>
      <c r="E678" s="144" t="s">
        <v>511</v>
      </c>
      <c r="F678" s="145" t="s">
        <v>2147</v>
      </c>
      <c r="G678" s="125" t="s">
        <v>2042</v>
      </c>
      <c r="H678" s="146" t="s">
        <v>386</v>
      </c>
      <c r="I678" s="125"/>
      <c r="J678" s="125"/>
      <c r="K678" s="125"/>
      <c r="P678" s="125"/>
    </row>
    <row r="679" spans="1:16" ht="13.9">
      <c r="A679" s="143">
        <v>30</v>
      </c>
      <c r="B679" s="124" t="s">
        <v>360</v>
      </c>
      <c r="C679" s="144" t="s">
        <v>1780</v>
      </c>
      <c r="D679" s="145" t="s">
        <v>2230</v>
      </c>
      <c r="E679" s="144" t="s">
        <v>511</v>
      </c>
      <c r="F679" s="145" t="s">
        <v>2147</v>
      </c>
      <c r="G679" s="125" t="s">
        <v>2042</v>
      </c>
      <c r="H679" s="146" t="s">
        <v>386</v>
      </c>
      <c r="I679" s="125"/>
      <c r="J679" s="125"/>
      <c r="K679" s="125"/>
      <c r="P679" s="125"/>
    </row>
    <row r="680" spans="1:16" ht="13.9">
      <c r="A680" s="143">
        <v>30</v>
      </c>
      <c r="B680" s="124" t="s">
        <v>360</v>
      </c>
      <c r="C680" s="144" t="s">
        <v>1781</v>
      </c>
      <c r="D680" s="145" t="s">
        <v>2230</v>
      </c>
      <c r="E680" s="144" t="s">
        <v>511</v>
      </c>
      <c r="F680" s="145" t="s">
        <v>2147</v>
      </c>
      <c r="G680" s="125" t="s">
        <v>2042</v>
      </c>
      <c r="H680" s="146" t="s">
        <v>386</v>
      </c>
      <c r="I680" s="125"/>
      <c r="J680" s="125"/>
      <c r="K680" s="125"/>
      <c r="P680" s="125"/>
    </row>
    <row r="681" spans="1:16" ht="13.9">
      <c r="A681" s="143">
        <v>30</v>
      </c>
      <c r="B681" s="124" t="s">
        <v>360</v>
      </c>
      <c r="C681" s="144" t="s">
        <v>1790</v>
      </c>
      <c r="D681" s="145" t="s">
        <v>2230</v>
      </c>
      <c r="E681" s="144" t="s">
        <v>511</v>
      </c>
      <c r="F681" s="145" t="s">
        <v>2147</v>
      </c>
      <c r="G681" s="125" t="s">
        <v>2042</v>
      </c>
      <c r="H681" s="146" t="s">
        <v>386</v>
      </c>
      <c r="I681" s="125"/>
      <c r="J681" s="125"/>
      <c r="K681" s="125"/>
      <c r="P681" s="125"/>
    </row>
    <row r="682" spans="1:16" ht="13.9">
      <c r="A682" s="143">
        <v>30</v>
      </c>
      <c r="B682" s="124" t="s">
        <v>360</v>
      </c>
      <c r="C682" s="144" t="s">
        <v>1935</v>
      </c>
      <c r="D682" s="145" t="s">
        <v>2230</v>
      </c>
      <c r="E682" s="144" t="s">
        <v>511</v>
      </c>
      <c r="F682" s="145" t="s">
        <v>2147</v>
      </c>
      <c r="G682" s="125" t="s">
        <v>2042</v>
      </c>
      <c r="H682" s="146" t="s">
        <v>386</v>
      </c>
      <c r="I682" s="125"/>
      <c r="J682" s="125"/>
      <c r="K682" s="125"/>
      <c r="P682" s="125"/>
    </row>
    <row r="683" spans="1:16" ht="13.9">
      <c r="A683" s="143">
        <v>30</v>
      </c>
      <c r="B683" s="124" t="s">
        <v>360</v>
      </c>
      <c r="C683" s="144" t="s">
        <v>1961</v>
      </c>
      <c r="D683" s="145" t="s">
        <v>2230</v>
      </c>
      <c r="E683" s="144" t="s">
        <v>511</v>
      </c>
      <c r="F683" s="145" t="s">
        <v>2147</v>
      </c>
      <c r="G683" s="125" t="s">
        <v>2042</v>
      </c>
      <c r="H683" s="146" t="s">
        <v>386</v>
      </c>
      <c r="I683" s="125"/>
      <c r="J683" s="125"/>
      <c r="K683" s="125"/>
      <c r="P683" s="125"/>
    </row>
    <row r="684" spans="1:16" ht="13.9">
      <c r="A684" s="143">
        <v>30</v>
      </c>
      <c r="B684" s="124" t="s">
        <v>360</v>
      </c>
      <c r="C684" s="144" t="s">
        <v>1993</v>
      </c>
      <c r="D684" s="145" t="s">
        <v>2230</v>
      </c>
      <c r="E684" s="144" t="s">
        <v>511</v>
      </c>
      <c r="F684" s="145" t="s">
        <v>2147</v>
      </c>
      <c r="G684" s="125" t="s">
        <v>2042</v>
      </c>
      <c r="H684" s="146" t="s">
        <v>386</v>
      </c>
      <c r="I684" s="125"/>
      <c r="J684" s="125"/>
      <c r="K684" s="125"/>
      <c r="P684" s="125"/>
    </row>
    <row r="685" spans="1:16" ht="13.9">
      <c r="A685" s="143">
        <v>30</v>
      </c>
      <c r="B685" s="124" t="s">
        <v>360</v>
      </c>
      <c r="C685" s="144" t="s">
        <v>1995</v>
      </c>
      <c r="D685" s="145" t="s">
        <v>2230</v>
      </c>
      <c r="E685" s="144" t="s">
        <v>511</v>
      </c>
      <c r="F685" s="145" t="s">
        <v>2147</v>
      </c>
      <c r="G685" s="125" t="s">
        <v>2042</v>
      </c>
      <c r="H685" s="146" t="s">
        <v>386</v>
      </c>
      <c r="I685" s="125"/>
      <c r="J685" s="125"/>
      <c r="K685" s="125"/>
      <c r="P685" s="125"/>
    </row>
    <row r="686" spans="1:16" ht="13.9">
      <c r="A686" s="143">
        <v>30</v>
      </c>
      <c r="B686" s="124" t="s">
        <v>360</v>
      </c>
      <c r="C686" s="144" t="s">
        <v>1231</v>
      </c>
      <c r="D686" s="145" t="s">
        <v>2231</v>
      </c>
      <c r="E686" s="144" t="s">
        <v>606</v>
      </c>
      <c r="F686" s="145" t="s">
        <v>1897</v>
      </c>
      <c r="G686" s="125" t="s">
        <v>2084</v>
      </c>
      <c r="H686" s="146" t="s">
        <v>386</v>
      </c>
      <c r="I686" s="125"/>
      <c r="J686" s="125"/>
      <c r="K686" s="125"/>
      <c r="P686" s="125"/>
    </row>
    <row r="687" spans="1:16" ht="13.9">
      <c r="A687" s="143">
        <v>30</v>
      </c>
      <c r="B687" s="124" t="s">
        <v>360</v>
      </c>
      <c r="C687" s="144" t="s">
        <v>1235</v>
      </c>
      <c r="D687" s="145" t="s">
        <v>2231</v>
      </c>
      <c r="E687" s="144" t="s">
        <v>606</v>
      </c>
      <c r="F687" s="145" t="s">
        <v>1897</v>
      </c>
      <c r="G687" s="125" t="s">
        <v>2084</v>
      </c>
      <c r="H687" s="146" t="s">
        <v>386</v>
      </c>
      <c r="I687" s="125"/>
      <c r="J687" s="125"/>
      <c r="K687" s="125"/>
      <c r="P687" s="125"/>
    </row>
    <row r="688" spans="1:16" ht="13.9">
      <c r="A688" s="143">
        <v>30</v>
      </c>
      <c r="B688" s="124" t="s">
        <v>360</v>
      </c>
      <c r="C688" s="144" t="s">
        <v>1250</v>
      </c>
      <c r="D688" s="145" t="s">
        <v>2231</v>
      </c>
      <c r="E688" s="144" t="s">
        <v>606</v>
      </c>
      <c r="F688" s="145" t="s">
        <v>1897</v>
      </c>
      <c r="G688" s="125" t="s">
        <v>2084</v>
      </c>
      <c r="H688" s="146" t="s">
        <v>386</v>
      </c>
      <c r="I688" s="125"/>
      <c r="J688" s="125"/>
      <c r="K688" s="125"/>
      <c r="P688" s="125"/>
    </row>
    <row r="689" spans="1:16" ht="13.9">
      <c r="A689" s="143">
        <v>30</v>
      </c>
      <c r="B689" s="124" t="s">
        <v>360</v>
      </c>
      <c r="C689" s="144" t="s">
        <v>1255</v>
      </c>
      <c r="D689" s="145" t="s">
        <v>2231</v>
      </c>
      <c r="E689" s="144" t="s">
        <v>606</v>
      </c>
      <c r="F689" s="145" t="s">
        <v>1897</v>
      </c>
      <c r="G689" s="125" t="s">
        <v>2084</v>
      </c>
      <c r="H689" s="146" t="s">
        <v>386</v>
      </c>
      <c r="I689" s="125"/>
      <c r="J689" s="125"/>
      <c r="K689" s="125"/>
      <c r="P689" s="125"/>
    </row>
    <row r="690" spans="1:16" ht="13.9">
      <c r="A690" s="143">
        <v>30</v>
      </c>
      <c r="B690" s="124" t="s">
        <v>360</v>
      </c>
      <c r="C690" s="144" t="s">
        <v>1259</v>
      </c>
      <c r="D690" s="145" t="s">
        <v>2231</v>
      </c>
      <c r="E690" s="144" t="s">
        <v>606</v>
      </c>
      <c r="F690" s="145" t="s">
        <v>1897</v>
      </c>
      <c r="G690" s="125" t="s">
        <v>2084</v>
      </c>
      <c r="H690" s="146" t="s">
        <v>386</v>
      </c>
      <c r="I690" s="125"/>
      <c r="J690" s="125"/>
      <c r="K690" s="125"/>
      <c r="P690" s="125"/>
    </row>
    <row r="691" spans="1:16" ht="13.9">
      <c r="A691" s="143">
        <v>30</v>
      </c>
      <c r="B691" s="124" t="s">
        <v>360</v>
      </c>
      <c r="C691" s="144" t="s">
        <v>1573</v>
      </c>
      <c r="D691" s="145" t="s">
        <v>2231</v>
      </c>
      <c r="E691" s="144" t="s">
        <v>606</v>
      </c>
      <c r="F691" s="145" t="s">
        <v>1897</v>
      </c>
      <c r="G691" s="125" t="s">
        <v>2084</v>
      </c>
      <c r="H691" s="146" t="s">
        <v>386</v>
      </c>
      <c r="I691" s="125"/>
      <c r="J691" s="125"/>
      <c r="K691" s="125"/>
      <c r="P691" s="125"/>
    </row>
    <row r="692" spans="1:16" ht="13.9">
      <c r="A692" s="143">
        <v>30</v>
      </c>
      <c r="B692" s="124" t="s">
        <v>360</v>
      </c>
      <c r="C692" s="144" t="s">
        <v>1717</v>
      </c>
      <c r="D692" s="145" t="s">
        <v>2231</v>
      </c>
      <c r="E692" s="144" t="s">
        <v>606</v>
      </c>
      <c r="F692" s="145" t="s">
        <v>1897</v>
      </c>
      <c r="G692" s="125" t="s">
        <v>2084</v>
      </c>
      <c r="H692" s="146" t="s">
        <v>386</v>
      </c>
      <c r="I692" s="125"/>
      <c r="J692" s="125"/>
      <c r="K692" s="125"/>
      <c r="P692" s="125"/>
    </row>
    <row r="693" spans="1:16" ht="13.9">
      <c r="A693" s="143">
        <v>30</v>
      </c>
      <c r="B693" s="124" t="s">
        <v>360</v>
      </c>
      <c r="C693" s="144" t="s">
        <v>1718</v>
      </c>
      <c r="D693" s="145" t="s">
        <v>2231</v>
      </c>
      <c r="E693" s="144" t="s">
        <v>606</v>
      </c>
      <c r="F693" s="145" t="s">
        <v>1897</v>
      </c>
      <c r="G693" s="125" t="s">
        <v>2084</v>
      </c>
      <c r="H693" s="146" t="s">
        <v>386</v>
      </c>
      <c r="I693" s="125"/>
      <c r="J693" s="125"/>
      <c r="K693" s="125"/>
      <c r="P693" s="125"/>
    </row>
    <row r="694" spans="1:16" ht="13.9">
      <c r="A694" s="143">
        <v>30</v>
      </c>
      <c r="B694" s="124" t="s">
        <v>360</v>
      </c>
      <c r="C694" s="144" t="s">
        <v>1719</v>
      </c>
      <c r="D694" s="145" t="s">
        <v>2231</v>
      </c>
      <c r="E694" s="144" t="s">
        <v>606</v>
      </c>
      <c r="F694" s="145" t="s">
        <v>1897</v>
      </c>
      <c r="G694" s="125" t="s">
        <v>2084</v>
      </c>
      <c r="H694" s="146" t="s">
        <v>386</v>
      </c>
      <c r="I694" s="125"/>
      <c r="J694" s="125"/>
      <c r="K694" s="125"/>
      <c r="P694" s="125"/>
    </row>
    <row r="695" spans="1:16" ht="13.9">
      <c r="A695" s="143">
        <v>30</v>
      </c>
      <c r="B695" s="124" t="s">
        <v>360</v>
      </c>
      <c r="C695" s="144" t="s">
        <v>1720</v>
      </c>
      <c r="D695" s="145" t="s">
        <v>2231</v>
      </c>
      <c r="E695" s="144" t="s">
        <v>606</v>
      </c>
      <c r="F695" s="145" t="s">
        <v>1897</v>
      </c>
      <c r="G695" s="125" t="s">
        <v>2084</v>
      </c>
      <c r="H695" s="146" t="s">
        <v>386</v>
      </c>
      <c r="I695" s="125"/>
      <c r="J695" s="125"/>
      <c r="K695" s="125"/>
      <c r="P695" s="125"/>
    </row>
    <row r="696" spans="1:16" ht="13.9">
      <c r="A696" s="143">
        <v>30</v>
      </c>
      <c r="B696" s="124" t="s">
        <v>360</v>
      </c>
      <c r="C696" s="144" t="s">
        <v>1721</v>
      </c>
      <c r="D696" s="145" t="s">
        <v>2231</v>
      </c>
      <c r="E696" s="144" t="s">
        <v>606</v>
      </c>
      <c r="F696" s="145" t="s">
        <v>1897</v>
      </c>
      <c r="G696" s="125" t="s">
        <v>2084</v>
      </c>
      <c r="H696" s="146" t="s">
        <v>386</v>
      </c>
      <c r="I696" s="125"/>
      <c r="J696" s="125"/>
      <c r="K696" s="125"/>
      <c r="P696" s="125"/>
    </row>
    <row r="697" spans="1:16" ht="13.9">
      <c r="A697" s="143">
        <v>30</v>
      </c>
      <c r="B697" s="124" t="s">
        <v>360</v>
      </c>
      <c r="C697" s="144" t="s">
        <v>1800</v>
      </c>
      <c r="D697" s="145" t="s">
        <v>2231</v>
      </c>
      <c r="E697" s="144" t="s">
        <v>606</v>
      </c>
      <c r="F697" s="145" t="s">
        <v>1897</v>
      </c>
      <c r="G697" s="125" t="s">
        <v>2084</v>
      </c>
      <c r="H697" s="146" t="s">
        <v>386</v>
      </c>
      <c r="I697" s="125"/>
      <c r="J697" s="125"/>
      <c r="K697" s="125"/>
      <c r="P697" s="125"/>
    </row>
    <row r="698" spans="1:16" ht="13.9">
      <c r="A698" s="143">
        <v>30</v>
      </c>
      <c r="B698" s="124" t="s">
        <v>360</v>
      </c>
      <c r="C698" s="144" t="s">
        <v>1833</v>
      </c>
      <c r="D698" s="145" t="s">
        <v>2231</v>
      </c>
      <c r="E698" s="144" t="s">
        <v>606</v>
      </c>
      <c r="F698" s="145" t="s">
        <v>1897</v>
      </c>
      <c r="G698" s="125" t="s">
        <v>2084</v>
      </c>
      <c r="H698" s="146" t="s">
        <v>386</v>
      </c>
      <c r="I698" s="125"/>
      <c r="J698" s="125"/>
      <c r="K698" s="125"/>
      <c r="P698" s="125"/>
    </row>
    <row r="699" spans="1:16" ht="13.9">
      <c r="A699" s="143">
        <v>30</v>
      </c>
      <c r="B699" s="124" t="s">
        <v>360</v>
      </c>
      <c r="C699" s="144" t="s">
        <v>1834</v>
      </c>
      <c r="D699" s="145" t="s">
        <v>2231</v>
      </c>
      <c r="E699" s="144" t="s">
        <v>606</v>
      </c>
      <c r="F699" s="145" t="s">
        <v>1897</v>
      </c>
      <c r="G699" s="125" t="s">
        <v>2084</v>
      </c>
      <c r="H699" s="146" t="s">
        <v>386</v>
      </c>
      <c r="I699" s="125"/>
      <c r="J699" s="125"/>
      <c r="K699" s="125"/>
      <c r="P699" s="125"/>
    </row>
    <row r="700" spans="1:16" ht="13.9">
      <c r="A700" s="143">
        <v>30</v>
      </c>
      <c r="B700" s="124" t="s">
        <v>360</v>
      </c>
      <c r="C700" s="144" t="s">
        <v>1864</v>
      </c>
      <c r="D700" s="145" t="s">
        <v>2231</v>
      </c>
      <c r="E700" s="144" t="s">
        <v>606</v>
      </c>
      <c r="F700" s="145" t="s">
        <v>1897</v>
      </c>
      <c r="G700" s="125" t="s">
        <v>2084</v>
      </c>
      <c r="H700" s="146" t="s">
        <v>386</v>
      </c>
      <c r="I700" s="125"/>
      <c r="J700" s="125"/>
      <c r="K700" s="125"/>
      <c r="P700" s="125"/>
    </row>
    <row r="701" spans="1:16" ht="13.9">
      <c r="A701" s="143">
        <v>30</v>
      </c>
      <c r="B701" s="124" t="s">
        <v>360</v>
      </c>
      <c r="C701" s="144" t="s">
        <v>1913</v>
      </c>
      <c r="D701" s="145" t="s">
        <v>2231</v>
      </c>
      <c r="E701" s="144" t="s">
        <v>606</v>
      </c>
      <c r="F701" s="145" t="s">
        <v>1897</v>
      </c>
      <c r="G701" s="125" t="s">
        <v>2084</v>
      </c>
      <c r="H701" s="146" t="s">
        <v>386</v>
      </c>
      <c r="I701" s="125"/>
      <c r="J701" s="125"/>
      <c r="K701" s="125"/>
      <c r="P701" s="125"/>
    </row>
    <row r="702" spans="1:16" ht="13.9">
      <c r="A702" s="143">
        <v>30</v>
      </c>
      <c r="B702" s="124" t="s">
        <v>360</v>
      </c>
      <c r="C702" s="144" t="s">
        <v>1915</v>
      </c>
      <c r="D702" s="145" t="s">
        <v>2231</v>
      </c>
      <c r="E702" s="144" t="s">
        <v>606</v>
      </c>
      <c r="F702" s="145" t="s">
        <v>1897</v>
      </c>
      <c r="G702" s="125" t="s">
        <v>2084</v>
      </c>
      <c r="H702" s="146" t="s">
        <v>386</v>
      </c>
      <c r="I702" s="125"/>
      <c r="J702" s="125"/>
      <c r="K702" s="125"/>
      <c r="P702" s="125"/>
    </row>
    <row r="703" spans="1:16" ht="13.9">
      <c r="A703" s="143">
        <v>30</v>
      </c>
      <c r="B703" s="124" t="s">
        <v>360</v>
      </c>
      <c r="C703" s="144" t="s">
        <v>1917</v>
      </c>
      <c r="D703" s="145" t="s">
        <v>2231</v>
      </c>
      <c r="E703" s="144" t="s">
        <v>606</v>
      </c>
      <c r="F703" s="145" t="s">
        <v>1897</v>
      </c>
      <c r="G703" s="125" t="s">
        <v>2084</v>
      </c>
      <c r="H703" s="146" t="s">
        <v>386</v>
      </c>
      <c r="I703" s="125"/>
      <c r="J703" s="125"/>
      <c r="K703" s="125"/>
      <c r="P703" s="125"/>
    </row>
    <row r="704" spans="1:16" ht="13.9">
      <c r="A704" s="143">
        <v>30</v>
      </c>
      <c r="B704" s="124" t="s">
        <v>360</v>
      </c>
      <c r="C704" s="144" t="s">
        <v>1919</v>
      </c>
      <c r="D704" s="145" t="s">
        <v>2231</v>
      </c>
      <c r="E704" s="144" t="s">
        <v>606</v>
      </c>
      <c r="F704" s="145" t="s">
        <v>1897</v>
      </c>
      <c r="G704" s="125" t="s">
        <v>2084</v>
      </c>
      <c r="H704" s="146" t="s">
        <v>386</v>
      </c>
      <c r="I704" s="125"/>
      <c r="J704" s="125"/>
      <c r="K704" s="125"/>
      <c r="P704" s="125"/>
    </row>
    <row r="705" spans="1:16" ht="13.9">
      <c r="A705" s="143">
        <v>30</v>
      </c>
      <c r="B705" s="124" t="s">
        <v>360</v>
      </c>
      <c r="C705" s="144" t="s">
        <v>1597</v>
      </c>
      <c r="D705" s="145" t="s">
        <v>2232</v>
      </c>
      <c r="E705" s="144" t="s">
        <v>572</v>
      </c>
      <c r="F705" s="145" t="s">
        <v>1921</v>
      </c>
      <c r="G705" s="125" t="s">
        <v>2042</v>
      </c>
      <c r="H705" s="146" t="s">
        <v>386</v>
      </c>
      <c r="I705" s="125"/>
      <c r="J705" s="125"/>
      <c r="K705" s="125"/>
      <c r="P705" s="125"/>
    </row>
    <row r="706" spans="1:16" ht="13.9">
      <c r="A706" s="143">
        <v>30</v>
      </c>
      <c r="B706" s="124" t="s">
        <v>360</v>
      </c>
      <c r="C706" s="144" t="s">
        <v>1691</v>
      </c>
      <c r="D706" s="145" t="s">
        <v>2232</v>
      </c>
      <c r="E706" s="144" t="s">
        <v>572</v>
      </c>
      <c r="F706" s="145" t="s">
        <v>1921</v>
      </c>
      <c r="G706" s="125" t="s">
        <v>2042</v>
      </c>
      <c r="H706" s="146" t="s">
        <v>386</v>
      </c>
      <c r="I706" s="125"/>
      <c r="J706" s="125"/>
      <c r="K706" s="125"/>
      <c r="P706" s="125"/>
    </row>
    <row r="707" spans="1:16" ht="13.9">
      <c r="A707" s="143">
        <v>30</v>
      </c>
      <c r="B707" s="124" t="s">
        <v>360</v>
      </c>
      <c r="C707" s="144" t="s">
        <v>1692</v>
      </c>
      <c r="D707" s="145" t="s">
        <v>2232</v>
      </c>
      <c r="E707" s="144" t="s">
        <v>572</v>
      </c>
      <c r="F707" s="145" t="s">
        <v>1921</v>
      </c>
      <c r="G707" s="125" t="s">
        <v>2042</v>
      </c>
      <c r="H707" s="146" t="s">
        <v>386</v>
      </c>
      <c r="I707" s="125"/>
      <c r="J707" s="125"/>
      <c r="K707" s="125"/>
      <c r="P707" s="125"/>
    </row>
    <row r="708" spans="1:16" ht="13.9">
      <c r="A708" s="143">
        <v>30</v>
      </c>
      <c r="B708" s="124" t="s">
        <v>360</v>
      </c>
      <c r="C708" s="144" t="s">
        <v>764</v>
      </c>
      <c r="D708" s="145" t="s">
        <v>2233</v>
      </c>
      <c r="E708" s="144" t="s">
        <v>463</v>
      </c>
      <c r="F708" s="145" t="s">
        <v>2150</v>
      </c>
      <c r="G708" s="125" t="s">
        <v>2042</v>
      </c>
      <c r="H708" s="146" t="s">
        <v>386</v>
      </c>
      <c r="I708" s="125"/>
      <c r="J708" s="125"/>
      <c r="K708" s="125"/>
      <c r="P708" s="125"/>
    </row>
    <row r="709" spans="1:16" ht="13.9">
      <c r="A709" s="143">
        <v>30</v>
      </c>
      <c r="B709" s="124" t="s">
        <v>360</v>
      </c>
      <c r="C709" s="144" t="s">
        <v>1634</v>
      </c>
      <c r="D709" s="145" t="s">
        <v>2233</v>
      </c>
      <c r="E709" s="144" t="s">
        <v>463</v>
      </c>
      <c r="F709" s="145" t="s">
        <v>2150</v>
      </c>
      <c r="G709" s="125" t="s">
        <v>2042</v>
      </c>
      <c r="H709" s="146" t="s">
        <v>386</v>
      </c>
      <c r="I709" s="125"/>
      <c r="J709" s="125"/>
      <c r="K709" s="125"/>
      <c r="P709" s="125"/>
    </row>
    <row r="710" spans="1:16" ht="13.9">
      <c r="A710" s="143">
        <v>30</v>
      </c>
      <c r="B710" s="124" t="s">
        <v>360</v>
      </c>
      <c r="C710" s="144" t="s">
        <v>1672</v>
      </c>
      <c r="D710" s="145" t="s">
        <v>2233</v>
      </c>
      <c r="E710" s="144" t="s">
        <v>463</v>
      </c>
      <c r="F710" s="145" t="s">
        <v>2150</v>
      </c>
      <c r="G710" s="125" t="s">
        <v>2042</v>
      </c>
      <c r="H710" s="146" t="s">
        <v>386</v>
      </c>
      <c r="I710" s="125"/>
      <c r="J710" s="125"/>
      <c r="K710" s="125"/>
      <c r="P710" s="125"/>
    </row>
    <row r="711" spans="1:16" ht="13.9">
      <c r="A711" s="143">
        <v>30</v>
      </c>
      <c r="B711" s="124" t="s">
        <v>360</v>
      </c>
      <c r="C711" s="144" t="s">
        <v>1690</v>
      </c>
      <c r="D711" s="145" t="s">
        <v>2233</v>
      </c>
      <c r="E711" s="144" t="s">
        <v>463</v>
      </c>
      <c r="F711" s="145" t="s">
        <v>2150</v>
      </c>
      <c r="G711" s="125" t="s">
        <v>2042</v>
      </c>
      <c r="H711" s="146" t="s">
        <v>386</v>
      </c>
      <c r="I711" s="125"/>
      <c r="J711" s="125"/>
      <c r="K711" s="125"/>
      <c r="P711" s="125"/>
    </row>
    <row r="712" spans="1:16" ht="13.9">
      <c r="A712" s="143">
        <v>30</v>
      </c>
      <c r="B712" s="124" t="s">
        <v>360</v>
      </c>
      <c r="C712" s="144" t="s">
        <v>1744</v>
      </c>
      <c r="D712" s="145" t="s">
        <v>2233</v>
      </c>
      <c r="E712" s="144" t="s">
        <v>463</v>
      </c>
      <c r="F712" s="145" t="s">
        <v>2150</v>
      </c>
      <c r="G712" s="125" t="s">
        <v>2042</v>
      </c>
      <c r="H712" s="146" t="s">
        <v>386</v>
      </c>
      <c r="I712" s="125"/>
      <c r="J712" s="125"/>
      <c r="K712" s="125"/>
      <c r="P712" s="125"/>
    </row>
    <row r="713" spans="1:16" ht="13.9">
      <c r="A713" s="143">
        <v>30</v>
      </c>
      <c r="B713" s="124" t="s">
        <v>360</v>
      </c>
      <c r="C713" s="144" t="s">
        <v>1870</v>
      </c>
      <c r="D713" s="145" t="s">
        <v>2233</v>
      </c>
      <c r="E713" s="144" t="s">
        <v>463</v>
      </c>
      <c r="F713" s="145" t="s">
        <v>2150</v>
      </c>
      <c r="G713" s="125" t="s">
        <v>2042</v>
      </c>
      <c r="H713" s="146" t="s">
        <v>386</v>
      </c>
      <c r="I713" s="125"/>
      <c r="J713" s="125"/>
      <c r="K713" s="125"/>
      <c r="P713" s="125"/>
    </row>
    <row r="714" spans="1:16" ht="13.9">
      <c r="A714" s="143">
        <v>30</v>
      </c>
      <c r="B714" s="124" t="s">
        <v>360</v>
      </c>
      <c r="C714" s="144" t="s">
        <v>1927</v>
      </c>
      <c r="D714" s="145" t="s">
        <v>2233</v>
      </c>
      <c r="E714" s="144" t="s">
        <v>463</v>
      </c>
      <c r="F714" s="145" t="s">
        <v>2150</v>
      </c>
      <c r="G714" s="125" t="s">
        <v>2042</v>
      </c>
      <c r="H714" s="146" t="s">
        <v>386</v>
      </c>
      <c r="I714" s="125"/>
      <c r="J714" s="125"/>
      <c r="K714" s="125"/>
      <c r="P714" s="125"/>
    </row>
    <row r="715" spans="1:16" ht="13.9">
      <c r="A715" s="143">
        <v>30</v>
      </c>
      <c r="B715" s="124" t="s">
        <v>360</v>
      </c>
      <c r="C715" s="144" t="s">
        <v>1939</v>
      </c>
      <c r="D715" s="145" t="s">
        <v>2233</v>
      </c>
      <c r="E715" s="144" t="s">
        <v>463</v>
      </c>
      <c r="F715" s="145" t="s">
        <v>2150</v>
      </c>
      <c r="G715" s="125" t="s">
        <v>2042</v>
      </c>
      <c r="H715" s="146" t="s">
        <v>386</v>
      </c>
      <c r="I715" s="125"/>
      <c r="J715" s="125"/>
      <c r="K715" s="125"/>
      <c r="P715" s="125"/>
    </row>
    <row r="716" spans="1:16" ht="13.9">
      <c r="A716" s="143">
        <v>30</v>
      </c>
      <c r="B716" s="124" t="s">
        <v>360</v>
      </c>
      <c r="C716" s="144" t="s">
        <v>1984</v>
      </c>
      <c r="D716" s="145" t="s">
        <v>2233</v>
      </c>
      <c r="E716" s="144" t="s">
        <v>463</v>
      </c>
      <c r="F716" s="145" t="s">
        <v>2150</v>
      </c>
      <c r="G716" s="125" t="s">
        <v>2042</v>
      </c>
      <c r="H716" s="146" t="s">
        <v>386</v>
      </c>
      <c r="I716" s="125"/>
      <c r="J716" s="125"/>
      <c r="K716" s="125"/>
      <c r="P716" s="125"/>
    </row>
    <row r="717" spans="1:16" ht="13.9">
      <c r="A717" s="143">
        <v>21</v>
      </c>
      <c r="B717" s="124" t="s">
        <v>2141</v>
      </c>
      <c r="C717" s="144" t="s">
        <v>710</v>
      </c>
      <c r="D717" s="145" t="s">
        <v>2234</v>
      </c>
      <c r="E717" s="144" t="s">
        <v>586</v>
      </c>
      <c r="F717" s="145" t="s">
        <v>2151</v>
      </c>
      <c r="G717" s="125" t="s">
        <v>2042</v>
      </c>
      <c r="H717" s="146" t="s">
        <v>386</v>
      </c>
      <c r="I717" s="125"/>
      <c r="J717" s="125"/>
      <c r="K717" s="125"/>
      <c r="P717" s="125"/>
    </row>
    <row r="718" spans="1:16" ht="13.9">
      <c r="A718" s="143">
        <v>30</v>
      </c>
      <c r="B718" s="124" t="s">
        <v>360</v>
      </c>
      <c r="C718" s="144" t="s">
        <v>1362</v>
      </c>
      <c r="D718" s="145" t="s">
        <v>2235</v>
      </c>
      <c r="E718" s="144" t="s">
        <v>586</v>
      </c>
      <c r="F718" s="145" t="s">
        <v>2151</v>
      </c>
      <c r="G718" s="125" t="s">
        <v>2042</v>
      </c>
      <c r="H718" s="146" t="s">
        <v>386</v>
      </c>
      <c r="I718" s="125"/>
      <c r="J718" s="125"/>
      <c r="K718" s="125"/>
      <c r="P718" s="125"/>
    </row>
    <row r="719" spans="1:16" ht="13.9">
      <c r="A719" s="143">
        <v>30</v>
      </c>
      <c r="B719" s="124" t="s">
        <v>360</v>
      </c>
      <c r="C719" s="144" t="s">
        <v>1371</v>
      </c>
      <c r="D719" s="145" t="s">
        <v>2235</v>
      </c>
      <c r="E719" s="144" t="s">
        <v>586</v>
      </c>
      <c r="F719" s="145" t="s">
        <v>2151</v>
      </c>
      <c r="G719" s="125" t="s">
        <v>2042</v>
      </c>
      <c r="H719" s="146" t="s">
        <v>386</v>
      </c>
      <c r="I719" s="125"/>
      <c r="J719" s="125"/>
      <c r="K719" s="125"/>
      <c r="P719" s="125"/>
    </row>
    <row r="720" spans="1:16" ht="13.9">
      <c r="A720" s="143">
        <v>30</v>
      </c>
      <c r="B720" s="124" t="s">
        <v>360</v>
      </c>
      <c r="C720" s="144" t="s">
        <v>1458</v>
      </c>
      <c r="D720" s="145" t="s">
        <v>2235</v>
      </c>
      <c r="E720" s="144" t="s">
        <v>586</v>
      </c>
      <c r="F720" s="145" t="s">
        <v>2151</v>
      </c>
      <c r="G720" s="125" t="s">
        <v>2042</v>
      </c>
      <c r="H720" s="146" t="s">
        <v>386</v>
      </c>
      <c r="I720" s="125"/>
      <c r="J720" s="125"/>
      <c r="K720" s="125"/>
      <c r="P720" s="125"/>
    </row>
    <row r="721" spans="1:16" ht="13.9">
      <c r="A721" s="143">
        <v>21</v>
      </c>
      <c r="B721" s="124" t="s">
        <v>2141</v>
      </c>
      <c r="C721" s="144" t="s">
        <v>1031</v>
      </c>
      <c r="D721" s="145" t="s">
        <v>2234</v>
      </c>
      <c r="E721" s="144" t="s">
        <v>586</v>
      </c>
      <c r="F721" s="145" t="s">
        <v>2151</v>
      </c>
      <c r="G721" s="125" t="s">
        <v>2042</v>
      </c>
      <c r="H721" s="146" t="s">
        <v>386</v>
      </c>
      <c r="I721" s="125"/>
      <c r="J721" s="125"/>
      <c r="K721" s="125"/>
      <c r="P721" s="125"/>
    </row>
    <row r="722" spans="1:16" ht="13.9">
      <c r="A722" s="143">
        <v>30</v>
      </c>
      <c r="B722" s="124" t="s">
        <v>360</v>
      </c>
      <c r="C722" s="144" t="s">
        <v>1502</v>
      </c>
      <c r="D722" s="145" t="s">
        <v>2235</v>
      </c>
      <c r="E722" s="144" t="s">
        <v>586</v>
      </c>
      <c r="F722" s="145" t="s">
        <v>2151</v>
      </c>
      <c r="G722" s="125" t="s">
        <v>2042</v>
      </c>
      <c r="H722" s="146" t="s">
        <v>386</v>
      </c>
      <c r="I722" s="125"/>
      <c r="J722" s="125"/>
      <c r="K722" s="125"/>
      <c r="P722" s="125"/>
    </row>
    <row r="723" spans="1:16" ht="13.9">
      <c r="A723" s="143">
        <v>21</v>
      </c>
      <c r="B723" s="124" t="s">
        <v>2141</v>
      </c>
      <c r="C723" s="144" t="s">
        <v>1038</v>
      </c>
      <c r="D723" s="145" t="s">
        <v>2234</v>
      </c>
      <c r="E723" s="144" t="s">
        <v>586</v>
      </c>
      <c r="F723" s="145" t="s">
        <v>2151</v>
      </c>
      <c r="G723" s="125" t="s">
        <v>2042</v>
      </c>
      <c r="H723" s="146" t="s">
        <v>386</v>
      </c>
      <c r="I723" s="125"/>
      <c r="J723" s="125"/>
      <c r="K723" s="125"/>
      <c r="P723" s="125"/>
    </row>
    <row r="724" spans="1:16" ht="13.9">
      <c r="A724" s="143">
        <v>30</v>
      </c>
      <c r="B724" s="124" t="s">
        <v>360</v>
      </c>
      <c r="C724" s="144" t="s">
        <v>1601</v>
      </c>
      <c r="D724" s="145" t="s">
        <v>2235</v>
      </c>
      <c r="E724" s="144" t="s">
        <v>586</v>
      </c>
      <c r="F724" s="145" t="s">
        <v>2151</v>
      </c>
      <c r="G724" s="125" t="s">
        <v>2042</v>
      </c>
      <c r="H724" s="146" t="s">
        <v>386</v>
      </c>
      <c r="I724" s="125"/>
      <c r="J724" s="125"/>
      <c r="K724" s="125"/>
      <c r="P724" s="125"/>
    </row>
    <row r="725" spans="1:16" ht="13.9">
      <c r="A725" s="143">
        <v>21</v>
      </c>
      <c r="B725" s="124" t="s">
        <v>2141</v>
      </c>
      <c r="C725" s="144" t="s">
        <v>1211</v>
      </c>
      <c r="D725" s="145" t="s">
        <v>2234</v>
      </c>
      <c r="E725" s="144" t="s">
        <v>586</v>
      </c>
      <c r="F725" s="145" t="s">
        <v>2151</v>
      </c>
      <c r="G725" s="125" t="s">
        <v>2042</v>
      </c>
      <c r="H725" s="146" t="s">
        <v>386</v>
      </c>
      <c r="I725" s="125"/>
      <c r="J725" s="125"/>
      <c r="K725" s="125"/>
      <c r="P725" s="125"/>
    </row>
    <row r="726" spans="1:16" ht="13.9">
      <c r="A726" s="143">
        <v>21</v>
      </c>
      <c r="B726" s="124" t="s">
        <v>2141</v>
      </c>
      <c r="C726" s="144" t="s">
        <v>1256</v>
      </c>
      <c r="D726" s="145" t="s">
        <v>2234</v>
      </c>
      <c r="E726" s="144" t="s">
        <v>586</v>
      </c>
      <c r="F726" s="145" t="s">
        <v>2151</v>
      </c>
      <c r="G726" s="125" t="s">
        <v>2042</v>
      </c>
      <c r="H726" s="146" t="s">
        <v>386</v>
      </c>
      <c r="I726" s="125"/>
      <c r="J726" s="125"/>
      <c r="K726" s="125"/>
      <c r="P726" s="125"/>
    </row>
    <row r="727" spans="1:16" ht="13.9">
      <c r="A727" s="143">
        <v>21</v>
      </c>
      <c r="B727" s="124" t="s">
        <v>2141</v>
      </c>
      <c r="C727" s="144" t="s">
        <v>1287</v>
      </c>
      <c r="D727" s="145" t="s">
        <v>2234</v>
      </c>
      <c r="E727" s="144" t="s">
        <v>586</v>
      </c>
      <c r="F727" s="145" t="s">
        <v>2151</v>
      </c>
      <c r="G727" s="125" t="s">
        <v>2042</v>
      </c>
      <c r="H727" s="146" t="s">
        <v>386</v>
      </c>
      <c r="I727" s="125"/>
      <c r="J727" s="125"/>
      <c r="K727" s="125"/>
      <c r="P727" s="125"/>
    </row>
    <row r="728" spans="1:16" ht="13.9">
      <c r="A728" s="143">
        <v>21</v>
      </c>
      <c r="B728" s="124" t="s">
        <v>2141</v>
      </c>
      <c r="C728" s="144" t="s">
        <v>1296</v>
      </c>
      <c r="D728" s="145" t="s">
        <v>2234</v>
      </c>
      <c r="E728" s="144" t="s">
        <v>586</v>
      </c>
      <c r="F728" s="145" t="s">
        <v>2151</v>
      </c>
      <c r="G728" s="125" t="s">
        <v>2042</v>
      </c>
      <c r="H728" s="146" t="s">
        <v>386</v>
      </c>
      <c r="I728" s="125"/>
      <c r="J728" s="125"/>
      <c r="K728" s="125"/>
      <c r="P728" s="125"/>
    </row>
    <row r="729" spans="1:16" ht="13.9">
      <c r="A729" s="143">
        <v>30</v>
      </c>
      <c r="B729" s="124" t="s">
        <v>360</v>
      </c>
      <c r="C729" s="144" t="s">
        <v>1699</v>
      </c>
      <c r="D729" s="145" t="s">
        <v>2235</v>
      </c>
      <c r="E729" s="144" t="s">
        <v>586</v>
      </c>
      <c r="F729" s="145" t="s">
        <v>2151</v>
      </c>
      <c r="G729" s="125" t="s">
        <v>2042</v>
      </c>
      <c r="H729" s="146" t="s">
        <v>386</v>
      </c>
      <c r="I729" s="125"/>
      <c r="J729" s="125"/>
      <c r="K729" s="125"/>
      <c r="P729" s="125"/>
    </row>
    <row r="730" spans="1:16" ht="13.9">
      <c r="A730" s="143">
        <v>30</v>
      </c>
      <c r="B730" s="124" t="s">
        <v>360</v>
      </c>
      <c r="C730" s="144" t="s">
        <v>1735</v>
      </c>
      <c r="D730" s="145" t="s">
        <v>2235</v>
      </c>
      <c r="E730" s="144" t="s">
        <v>586</v>
      </c>
      <c r="F730" s="145" t="s">
        <v>2151</v>
      </c>
      <c r="G730" s="125" t="s">
        <v>2042</v>
      </c>
      <c r="H730" s="146" t="s">
        <v>386</v>
      </c>
      <c r="I730" s="125"/>
      <c r="J730" s="125"/>
      <c r="K730" s="125"/>
      <c r="P730" s="125"/>
    </row>
    <row r="731" spans="1:16" ht="13.9">
      <c r="A731" s="143">
        <v>30</v>
      </c>
      <c r="B731" s="124" t="s">
        <v>360</v>
      </c>
      <c r="C731" s="144" t="s">
        <v>1736</v>
      </c>
      <c r="D731" s="145" t="s">
        <v>2235</v>
      </c>
      <c r="E731" s="144" t="s">
        <v>586</v>
      </c>
      <c r="F731" s="145" t="s">
        <v>2151</v>
      </c>
      <c r="G731" s="125" t="s">
        <v>2042</v>
      </c>
      <c r="H731" s="146" t="s">
        <v>386</v>
      </c>
      <c r="I731" s="125"/>
      <c r="J731" s="125"/>
      <c r="K731" s="125"/>
      <c r="P731" s="125"/>
    </row>
    <row r="732" spans="1:16" ht="13.9">
      <c r="A732" s="143">
        <v>30</v>
      </c>
      <c r="B732" s="124" t="s">
        <v>360</v>
      </c>
      <c r="C732" s="144" t="s">
        <v>1765</v>
      </c>
      <c r="D732" s="145" t="s">
        <v>2235</v>
      </c>
      <c r="E732" s="144" t="s">
        <v>586</v>
      </c>
      <c r="F732" s="145" t="s">
        <v>2151</v>
      </c>
      <c r="G732" s="125" t="s">
        <v>2042</v>
      </c>
      <c r="H732" s="146" t="s">
        <v>386</v>
      </c>
      <c r="I732" s="125"/>
      <c r="J732" s="125"/>
      <c r="K732" s="125"/>
      <c r="P732" s="125"/>
    </row>
    <row r="733" spans="1:16" ht="13.9">
      <c r="A733" s="143">
        <v>30</v>
      </c>
      <c r="B733" s="124" t="s">
        <v>360</v>
      </c>
      <c r="C733" s="144" t="s">
        <v>1794</v>
      </c>
      <c r="D733" s="145" t="s">
        <v>2235</v>
      </c>
      <c r="E733" s="144" t="s">
        <v>586</v>
      </c>
      <c r="F733" s="145" t="s">
        <v>2151</v>
      </c>
      <c r="G733" s="125" t="s">
        <v>2042</v>
      </c>
      <c r="H733" s="146" t="s">
        <v>386</v>
      </c>
      <c r="I733" s="125"/>
      <c r="J733" s="125"/>
      <c r="K733" s="125"/>
      <c r="P733" s="125"/>
    </row>
    <row r="734" spans="1:16" ht="13.9">
      <c r="A734" s="143">
        <v>30</v>
      </c>
      <c r="B734" s="124" t="s">
        <v>360</v>
      </c>
      <c r="C734" s="144" t="s">
        <v>1796</v>
      </c>
      <c r="D734" s="145" t="s">
        <v>2235</v>
      </c>
      <c r="E734" s="144" t="s">
        <v>586</v>
      </c>
      <c r="F734" s="145" t="s">
        <v>2151</v>
      </c>
      <c r="G734" s="125" t="s">
        <v>2042</v>
      </c>
      <c r="H734" s="146" t="s">
        <v>386</v>
      </c>
      <c r="I734" s="125"/>
      <c r="J734" s="125"/>
      <c r="K734" s="125"/>
      <c r="P734" s="125"/>
    </row>
    <row r="735" spans="1:16" ht="13.9">
      <c r="A735" s="143">
        <v>30</v>
      </c>
      <c r="B735" s="124" t="s">
        <v>360</v>
      </c>
      <c r="C735" s="144" t="s">
        <v>1848</v>
      </c>
      <c r="D735" s="145" t="s">
        <v>2235</v>
      </c>
      <c r="E735" s="144" t="s">
        <v>586</v>
      </c>
      <c r="F735" s="145" t="s">
        <v>2151</v>
      </c>
      <c r="G735" s="125" t="s">
        <v>2042</v>
      </c>
      <c r="H735" s="146" t="s">
        <v>386</v>
      </c>
      <c r="I735" s="125"/>
      <c r="J735" s="125"/>
      <c r="K735" s="125"/>
      <c r="P735" s="125"/>
    </row>
    <row r="736" spans="1:16" ht="13.9">
      <c r="A736" s="143">
        <v>30</v>
      </c>
      <c r="B736" s="124" t="s">
        <v>360</v>
      </c>
      <c r="C736" s="144" t="s">
        <v>1901</v>
      </c>
      <c r="D736" s="145" t="s">
        <v>2235</v>
      </c>
      <c r="E736" s="144" t="s">
        <v>586</v>
      </c>
      <c r="F736" s="145" t="s">
        <v>2151</v>
      </c>
      <c r="G736" s="125" t="s">
        <v>2042</v>
      </c>
      <c r="H736" s="146" t="s">
        <v>386</v>
      </c>
      <c r="I736" s="125"/>
      <c r="J736" s="125"/>
      <c r="K736" s="125"/>
      <c r="P736" s="125"/>
    </row>
    <row r="737" spans="1:16" ht="13.9">
      <c r="A737" s="143">
        <v>30</v>
      </c>
      <c r="B737" s="124" t="s">
        <v>360</v>
      </c>
      <c r="C737" s="144" t="s">
        <v>1908</v>
      </c>
      <c r="D737" s="145" t="s">
        <v>2235</v>
      </c>
      <c r="E737" s="144" t="s">
        <v>586</v>
      </c>
      <c r="F737" s="145" t="s">
        <v>2151</v>
      </c>
      <c r="G737" s="125" t="s">
        <v>2042</v>
      </c>
      <c r="H737" s="146" t="s">
        <v>386</v>
      </c>
      <c r="I737" s="125"/>
      <c r="J737" s="125"/>
      <c r="K737" s="125"/>
      <c r="P737" s="125"/>
    </row>
    <row r="738" spans="1:16" ht="13.9">
      <c r="A738" s="143">
        <v>30</v>
      </c>
      <c r="B738" s="124" t="s">
        <v>360</v>
      </c>
      <c r="C738" s="144" t="s">
        <v>1909</v>
      </c>
      <c r="D738" s="145" t="s">
        <v>2235</v>
      </c>
      <c r="E738" s="144" t="s">
        <v>586</v>
      </c>
      <c r="F738" s="145" t="s">
        <v>2151</v>
      </c>
      <c r="G738" s="125" t="s">
        <v>2042</v>
      </c>
      <c r="H738" s="146" t="s">
        <v>386</v>
      </c>
      <c r="I738" s="125"/>
      <c r="J738" s="125"/>
      <c r="K738" s="125"/>
      <c r="P738" s="125"/>
    </row>
    <row r="739" spans="1:16" ht="13.9">
      <c r="A739" s="143">
        <v>30</v>
      </c>
      <c r="B739" s="124" t="s">
        <v>360</v>
      </c>
      <c r="C739" s="144" t="s">
        <v>1929</v>
      </c>
      <c r="D739" s="145" t="s">
        <v>2235</v>
      </c>
      <c r="E739" s="144" t="s">
        <v>586</v>
      </c>
      <c r="F739" s="145" t="s">
        <v>2151</v>
      </c>
      <c r="G739" s="125" t="s">
        <v>2042</v>
      </c>
      <c r="H739" s="146" t="s">
        <v>386</v>
      </c>
      <c r="I739" s="125"/>
      <c r="J739" s="125"/>
      <c r="K739" s="125"/>
      <c r="P739" s="125"/>
    </row>
    <row r="740" spans="1:16" ht="13.9">
      <c r="A740" s="143">
        <v>30</v>
      </c>
      <c r="B740" s="124" t="s">
        <v>360</v>
      </c>
      <c r="C740" s="144" t="s">
        <v>1965</v>
      </c>
      <c r="D740" s="145" t="s">
        <v>2235</v>
      </c>
      <c r="E740" s="144" t="s">
        <v>586</v>
      </c>
      <c r="F740" s="145" t="s">
        <v>2151</v>
      </c>
      <c r="G740" s="125" t="s">
        <v>2042</v>
      </c>
      <c r="H740" s="146" t="s">
        <v>386</v>
      </c>
      <c r="I740" s="125"/>
      <c r="J740" s="125"/>
      <c r="K740" s="125"/>
      <c r="P740" s="125"/>
    </row>
    <row r="741" spans="1:16" ht="13.9">
      <c r="A741" s="143">
        <v>30</v>
      </c>
      <c r="B741" s="124" t="s">
        <v>360</v>
      </c>
      <c r="C741" s="144" t="s">
        <v>2011</v>
      </c>
      <c r="D741" s="145" t="s">
        <v>2235</v>
      </c>
      <c r="E741" s="144" t="s">
        <v>586</v>
      </c>
      <c r="F741" s="145" t="s">
        <v>2151</v>
      </c>
      <c r="G741" s="125" t="s">
        <v>2042</v>
      </c>
      <c r="H741" s="146" t="s">
        <v>386</v>
      </c>
      <c r="I741" s="125"/>
      <c r="J741" s="125"/>
      <c r="K741" s="125"/>
      <c r="P741" s="125"/>
    </row>
    <row r="742" spans="1:16" ht="13.9">
      <c r="A742" s="143">
        <v>42</v>
      </c>
      <c r="B742" s="124" t="s">
        <v>2211</v>
      </c>
      <c r="C742" s="144" t="s">
        <v>821</v>
      </c>
      <c r="D742" s="145" t="s">
        <v>2236</v>
      </c>
      <c r="E742" s="144" t="s">
        <v>487</v>
      </c>
      <c r="F742" s="145" t="s">
        <v>1924</v>
      </c>
      <c r="G742" s="125" t="s">
        <v>2042</v>
      </c>
      <c r="H742" s="146" t="s">
        <v>386</v>
      </c>
      <c r="I742" s="125"/>
      <c r="J742" s="125"/>
      <c r="K742" s="125"/>
      <c r="P742" s="125"/>
    </row>
    <row r="743" spans="1:16" ht="13.9">
      <c r="A743" s="143">
        <v>42</v>
      </c>
      <c r="B743" s="124" t="s">
        <v>2211</v>
      </c>
      <c r="C743" s="144" t="s">
        <v>930</v>
      </c>
      <c r="D743" s="145" t="s">
        <v>2236</v>
      </c>
      <c r="E743" s="144" t="s">
        <v>487</v>
      </c>
      <c r="F743" s="145" t="s">
        <v>1924</v>
      </c>
      <c r="G743" s="125" t="s">
        <v>2042</v>
      </c>
      <c r="H743" s="146" t="s">
        <v>386</v>
      </c>
      <c r="I743" s="125"/>
      <c r="J743" s="125"/>
      <c r="K743" s="125"/>
      <c r="P743" s="125"/>
    </row>
    <row r="744" spans="1:16" ht="13.9">
      <c r="A744" s="143">
        <v>42</v>
      </c>
      <c r="B744" s="124" t="s">
        <v>2211</v>
      </c>
      <c r="C744" s="144" t="s">
        <v>1172</v>
      </c>
      <c r="D744" s="145" t="s">
        <v>2236</v>
      </c>
      <c r="E744" s="144" t="s">
        <v>487</v>
      </c>
      <c r="F744" s="145" t="s">
        <v>1924</v>
      </c>
      <c r="G744" s="125" t="s">
        <v>2042</v>
      </c>
      <c r="H744" s="146" t="s">
        <v>386</v>
      </c>
      <c r="I744" s="125"/>
      <c r="J744" s="125"/>
      <c r="K744" s="125"/>
      <c r="P744" s="125"/>
    </row>
    <row r="745" spans="1:16" ht="13.9">
      <c r="A745" s="143">
        <v>42</v>
      </c>
      <c r="B745" s="124" t="s">
        <v>2211</v>
      </c>
      <c r="C745" s="144" t="s">
        <v>1281</v>
      </c>
      <c r="D745" s="145" t="s">
        <v>2236</v>
      </c>
      <c r="E745" s="144" t="s">
        <v>487</v>
      </c>
      <c r="F745" s="145" t="s">
        <v>1924</v>
      </c>
      <c r="G745" s="125" t="s">
        <v>2042</v>
      </c>
      <c r="H745" s="146" t="s">
        <v>386</v>
      </c>
      <c r="I745" s="125"/>
      <c r="J745" s="125"/>
      <c r="K745" s="125"/>
      <c r="P745" s="125"/>
    </row>
    <row r="746" spans="1:16" ht="13.9">
      <c r="A746" s="143">
        <v>42</v>
      </c>
      <c r="B746" s="124" t="s">
        <v>2211</v>
      </c>
      <c r="C746" s="144" t="s">
        <v>1285</v>
      </c>
      <c r="D746" s="145" t="s">
        <v>2236</v>
      </c>
      <c r="E746" s="144" t="s">
        <v>487</v>
      </c>
      <c r="F746" s="145" t="s">
        <v>1924</v>
      </c>
      <c r="G746" s="125" t="s">
        <v>2042</v>
      </c>
      <c r="H746" s="146" t="s">
        <v>386</v>
      </c>
      <c r="I746" s="125"/>
      <c r="J746" s="125"/>
      <c r="K746" s="125"/>
      <c r="P746" s="125"/>
    </row>
    <row r="747" spans="1:16" ht="13.9">
      <c r="A747" s="143">
        <v>42</v>
      </c>
      <c r="B747" s="124" t="s">
        <v>2211</v>
      </c>
      <c r="C747" s="144" t="s">
        <v>1337</v>
      </c>
      <c r="D747" s="145" t="s">
        <v>2236</v>
      </c>
      <c r="E747" s="144" t="s">
        <v>487</v>
      </c>
      <c r="F747" s="145" t="s">
        <v>1924</v>
      </c>
      <c r="G747" s="125" t="s">
        <v>2042</v>
      </c>
      <c r="H747" s="146" t="s">
        <v>386</v>
      </c>
      <c r="I747" s="125"/>
      <c r="J747" s="125"/>
      <c r="K747" s="125"/>
      <c r="P747" s="125"/>
    </row>
    <row r="748" spans="1:16" ht="13.9">
      <c r="A748" s="143">
        <v>42</v>
      </c>
      <c r="B748" s="124" t="s">
        <v>2211</v>
      </c>
      <c r="C748" s="144" t="s">
        <v>1384</v>
      </c>
      <c r="D748" s="145" t="s">
        <v>2236</v>
      </c>
      <c r="E748" s="144" t="s">
        <v>487</v>
      </c>
      <c r="F748" s="145" t="s">
        <v>1924</v>
      </c>
      <c r="G748" s="125" t="s">
        <v>2042</v>
      </c>
      <c r="H748" s="146" t="s">
        <v>386</v>
      </c>
      <c r="I748" s="125"/>
      <c r="J748" s="125"/>
      <c r="K748" s="125"/>
      <c r="P748" s="125"/>
    </row>
    <row r="749" spans="1:16" ht="13.9">
      <c r="A749" s="143">
        <v>42</v>
      </c>
      <c r="B749" s="124" t="s">
        <v>2211</v>
      </c>
      <c r="C749" s="144" t="s">
        <v>1405</v>
      </c>
      <c r="D749" s="145" t="s">
        <v>2236</v>
      </c>
      <c r="E749" s="144" t="s">
        <v>487</v>
      </c>
      <c r="F749" s="145" t="s">
        <v>1924</v>
      </c>
      <c r="G749" s="125" t="s">
        <v>2042</v>
      </c>
      <c r="H749" s="146" t="s">
        <v>386</v>
      </c>
      <c r="I749" s="125"/>
      <c r="J749" s="125"/>
      <c r="K749" s="125"/>
      <c r="P749" s="125"/>
    </row>
    <row r="750" spans="1:16" ht="13.9">
      <c r="A750" s="143">
        <v>42</v>
      </c>
      <c r="B750" s="124" t="s">
        <v>2211</v>
      </c>
      <c r="C750" s="144" t="s">
        <v>1410</v>
      </c>
      <c r="D750" s="145" t="s">
        <v>2236</v>
      </c>
      <c r="E750" s="144" t="s">
        <v>487</v>
      </c>
      <c r="F750" s="145" t="s">
        <v>1924</v>
      </c>
      <c r="G750" s="125" t="s">
        <v>2042</v>
      </c>
      <c r="H750" s="146" t="s">
        <v>386</v>
      </c>
      <c r="I750" s="125"/>
      <c r="J750" s="125"/>
      <c r="K750" s="125"/>
      <c r="P750" s="125"/>
    </row>
    <row r="751" spans="1:16" ht="13.9">
      <c r="A751" s="143">
        <v>42</v>
      </c>
      <c r="B751" s="124" t="s">
        <v>2211</v>
      </c>
      <c r="C751" s="144" t="s">
        <v>1443</v>
      </c>
      <c r="D751" s="145" t="s">
        <v>2236</v>
      </c>
      <c r="E751" s="144" t="s">
        <v>487</v>
      </c>
      <c r="F751" s="145" t="s">
        <v>1924</v>
      </c>
      <c r="G751" s="125" t="s">
        <v>2042</v>
      </c>
      <c r="H751" s="146" t="s">
        <v>386</v>
      </c>
      <c r="I751" s="125"/>
      <c r="J751" s="125"/>
      <c r="K751" s="125"/>
      <c r="P751" s="125"/>
    </row>
    <row r="752" spans="1:16" ht="13.9">
      <c r="A752" s="143">
        <v>42</v>
      </c>
      <c r="B752" s="124" t="s">
        <v>2211</v>
      </c>
      <c r="C752" s="144" t="s">
        <v>1501</v>
      </c>
      <c r="D752" s="145" t="s">
        <v>2236</v>
      </c>
      <c r="E752" s="144" t="s">
        <v>487</v>
      </c>
      <c r="F752" s="145" t="s">
        <v>1924</v>
      </c>
      <c r="G752" s="125" t="s">
        <v>2042</v>
      </c>
      <c r="H752" s="146" t="s">
        <v>386</v>
      </c>
      <c r="I752" s="125"/>
      <c r="J752" s="125"/>
      <c r="K752" s="125"/>
      <c r="P752" s="125"/>
    </row>
    <row r="753" spans="1:16" ht="13.9">
      <c r="A753" s="143">
        <v>42</v>
      </c>
      <c r="B753" s="124" t="s">
        <v>2211</v>
      </c>
      <c r="C753" s="144" t="s">
        <v>1545</v>
      </c>
      <c r="D753" s="145" t="s">
        <v>2236</v>
      </c>
      <c r="E753" s="144" t="s">
        <v>487</v>
      </c>
      <c r="F753" s="145" t="s">
        <v>1924</v>
      </c>
      <c r="G753" s="125" t="s">
        <v>2042</v>
      </c>
      <c r="H753" s="146" t="s">
        <v>386</v>
      </c>
      <c r="I753" s="125"/>
      <c r="J753" s="125"/>
      <c r="K753" s="125"/>
      <c r="P753" s="125"/>
    </row>
    <row r="754" spans="1:16" ht="13.9">
      <c r="A754" s="143">
        <v>42</v>
      </c>
      <c r="B754" s="124" t="s">
        <v>2211</v>
      </c>
      <c r="C754" s="144" t="s">
        <v>1585</v>
      </c>
      <c r="D754" s="145" t="s">
        <v>2236</v>
      </c>
      <c r="E754" s="144" t="s">
        <v>487</v>
      </c>
      <c r="F754" s="145" t="s">
        <v>1924</v>
      </c>
      <c r="G754" s="125" t="s">
        <v>2042</v>
      </c>
      <c r="H754" s="146" t="s">
        <v>386</v>
      </c>
      <c r="I754" s="125"/>
      <c r="J754" s="125"/>
      <c r="K754" s="125"/>
      <c r="P754" s="125"/>
    </row>
    <row r="755" spans="1:16" ht="13.9">
      <c r="A755" s="143">
        <v>42</v>
      </c>
      <c r="B755" s="124" t="s">
        <v>2211</v>
      </c>
      <c r="C755" s="144" t="s">
        <v>1587</v>
      </c>
      <c r="D755" s="145" t="s">
        <v>2236</v>
      </c>
      <c r="E755" s="144" t="s">
        <v>487</v>
      </c>
      <c r="F755" s="145" t="s">
        <v>1924</v>
      </c>
      <c r="G755" s="125" t="s">
        <v>2042</v>
      </c>
      <c r="H755" s="146" t="s">
        <v>386</v>
      </c>
      <c r="I755" s="125"/>
      <c r="J755" s="125"/>
      <c r="K755" s="125"/>
      <c r="P755" s="125"/>
    </row>
    <row r="756" spans="1:16" ht="13.9">
      <c r="A756" s="143">
        <v>42</v>
      </c>
      <c r="B756" s="124" t="s">
        <v>2211</v>
      </c>
      <c r="C756" s="144" t="s">
        <v>1598</v>
      </c>
      <c r="D756" s="145" t="s">
        <v>2236</v>
      </c>
      <c r="E756" s="144" t="s">
        <v>487</v>
      </c>
      <c r="F756" s="145" t="s">
        <v>1924</v>
      </c>
      <c r="G756" s="125" t="s">
        <v>2042</v>
      </c>
      <c r="H756" s="146" t="s">
        <v>386</v>
      </c>
      <c r="I756" s="125"/>
      <c r="J756" s="125"/>
      <c r="K756" s="125"/>
      <c r="P756" s="125"/>
    </row>
    <row r="757" spans="1:16" ht="13.9">
      <c r="A757" s="143">
        <v>42</v>
      </c>
      <c r="B757" s="124" t="s">
        <v>2211</v>
      </c>
      <c r="C757" s="144" t="s">
        <v>1635</v>
      </c>
      <c r="D757" s="145" t="s">
        <v>2236</v>
      </c>
      <c r="E757" s="144" t="s">
        <v>487</v>
      </c>
      <c r="F757" s="145" t="s">
        <v>1924</v>
      </c>
      <c r="G757" s="125" t="s">
        <v>2042</v>
      </c>
      <c r="H757" s="146" t="s">
        <v>386</v>
      </c>
      <c r="I757" s="125"/>
      <c r="J757" s="125"/>
      <c r="K757" s="125"/>
      <c r="P757" s="125"/>
    </row>
    <row r="758" spans="1:16" ht="13.9">
      <c r="A758" s="143">
        <v>30</v>
      </c>
      <c r="B758" s="124" t="s">
        <v>360</v>
      </c>
      <c r="C758" s="144" t="s">
        <v>865</v>
      </c>
      <c r="D758" s="145" t="s">
        <v>2237</v>
      </c>
      <c r="E758" s="144" t="s">
        <v>642</v>
      </c>
      <c r="F758" s="145" t="s">
        <v>2152</v>
      </c>
      <c r="G758" s="125" t="s">
        <v>2042</v>
      </c>
      <c r="H758" s="146" t="s">
        <v>386</v>
      </c>
      <c r="I758" s="125"/>
      <c r="J758" s="125"/>
      <c r="K758" s="125"/>
      <c r="P758" s="125"/>
    </row>
    <row r="759" spans="1:16" ht="13.9">
      <c r="A759" s="143">
        <v>30</v>
      </c>
      <c r="B759" s="124" t="s">
        <v>360</v>
      </c>
      <c r="C759" s="144" t="s">
        <v>1312</v>
      </c>
      <c r="D759" s="145" t="s">
        <v>2237</v>
      </c>
      <c r="E759" s="144" t="s">
        <v>642</v>
      </c>
      <c r="F759" s="145" t="s">
        <v>2152</v>
      </c>
      <c r="G759" s="125" t="s">
        <v>2042</v>
      </c>
      <c r="H759" s="146" t="s">
        <v>386</v>
      </c>
      <c r="I759" s="125"/>
      <c r="J759" s="125"/>
      <c r="K759" s="125"/>
      <c r="P759" s="125"/>
    </row>
    <row r="760" spans="1:16" ht="13.9">
      <c r="A760" s="143">
        <v>30</v>
      </c>
      <c r="B760" s="124" t="s">
        <v>360</v>
      </c>
      <c r="C760" s="144" t="s">
        <v>1320</v>
      </c>
      <c r="D760" s="145" t="s">
        <v>2237</v>
      </c>
      <c r="E760" s="144" t="s">
        <v>642</v>
      </c>
      <c r="F760" s="145" t="s">
        <v>2152</v>
      </c>
      <c r="G760" s="125" t="s">
        <v>2042</v>
      </c>
      <c r="H760" s="146" t="s">
        <v>386</v>
      </c>
      <c r="I760" s="125"/>
      <c r="J760" s="125"/>
      <c r="K760" s="125"/>
      <c r="P760" s="125"/>
    </row>
    <row r="761" spans="1:16" ht="13.9">
      <c r="A761" s="143">
        <v>30</v>
      </c>
      <c r="B761" s="124" t="s">
        <v>360</v>
      </c>
      <c r="C761" s="144" t="s">
        <v>1626</v>
      </c>
      <c r="D761" s="145" t="s">
        <v>2237</v>
      </c>
      <c r="E761" s="144" t="s">
        <v>642</v>
      </c>
      <c r="F761" s="145" t="s">
        <v>2152</v>
      </c>
      <c r="G761" s="125" t="s">
        <v>2042</v>
      </c>
      <c r="H761" s="146" t="s">
        <v>386</v>
      </c>
      <c r="I761" s="125"/>
      <c r="J761" s="125"/>
      <c r="K761" s="125"/>
      <c r="P761" s="125"/>
    </row>
    <row r="762" spans="1:16" ht="13.9">
      <c r="A762" s="143">
        <v>30</v>
      </c>
      <c r="B762" s="124" t="s">
        <v>360</v>
      </c>
      <c r="C762" s="144" t="s">
        <v>1711</v>
      </c>
      <c r="D762" s="145" t="s">
        <v>2237</v>
      </c>
      <c r="E762" s="144" t="s">
        <v>642</v>
      </c>
      <c r="F762" s="145" t="s">
        <v>2152</v>
      </c>
      <c r="G762" s="125" t="s">
        <v>2042</v>
      </c>
      <c r="H762" s="146" t="s">
        <v>386</v>
      </c>
      <c r="I762" s="125"/>
      <c r="J762" s="125"/>
      <c r="K762" s="125"/>
      <c r="P762" s="125"/>
    </row>
    <row r="763" spans="1:16" ht="13.9">
      <c r="A763" s="143">
        <v>30</v>
      </c>
      <c r="B763" s="124" t="s">
        <v>360</v>
      </c>
      <c r="C763" s="144" t="s">
        <v>1760</v>
      </c>
      <c r="D763" s="145" t="s">
        <v>2237</v>
      </c>
      <c r="E763" s="144" t="s">
        <v>642</v>
      </c>
      <c r="F763" s="145" t="s">
        <v>2152</v>
      </c>
      <c r="G763" s="125" t="s">
        <v>2042</v>
      </c>
      <c r="H763" s="146" t="s">
        <v>386</v>
      </c>
      <c r="I763" s="125"/>
      <c r="J763" s="125"/>
      <c r="K763" s="125"/>
      <c r="P763" s="125"/>
    </row>
    <row r="764" spans="1:16" ht="13.9">
      <c r="A764" s="143">
        <v>30</v>
      </c>
      <c r="B764" s="124" t="s">
        <v>360</v>
      </c>
      <c r="C764" s="144" t="s">
        <v>1789</v>
      </c>
      <c r="D764" s="145" t="s">
        <v>2237</v>
      </c>
      <c r="E764" s="144" t="s">
        <v>642</v>
      </c>
      <c r="F764" s="145" t="s">
        <v>2152</v>
      </c>
      <c r="G764" s="125" t="s">
        <v>2042</v>
      </c>
      <c r="H764" s="146" t="s">
        <v>386</v>
      </c>
      <c r="I764" s="125"/>
      <c r="J764" s="125"/>
      <c r="K764" s="125"/>
      <c r="P764" s="125"/>
    </row>
    <row r="765" spans="1:16" ht="13.9">
      <c r="A765" s="143">
        <v>30</v>
      </c>
      <c r="B765" s="124" t="s">
        <v>360</v>
      </c>
      <c r="C765" s="144" t="s">
        <v>1839</v>
      </c>
      <c r="D765" s="145" t="s">
        <v>2237</v>
      </c>
      <c r="E765" s="144" t="s">
        <v>642</v>
      </c>
      <c r="F765" s="145" t="s">
        <v>2152</v>
      </c>
      <c r="G765" s="125" t="s">
        <v>2042</v>
      </c>
      <c r="H765" s="146" t="s">
        <v>386</v>
      </c>
      <c r="I765" s="125"/>
      <c r="J765" s="125"/>
      <c r="K765" s="125"/>
      <c r="P765" s="125"/>
    </row>
    <row r="766" spans="1:16" ht="13.9">
      <c r="A766" s="143">
        <v>30</v>
      </c>
      <c r="B766" s="124" t="s">
        <v>360</v>
      </c>
      <c r="C766" s="144" t="s">
        <v>1840</v>
      </c>
      <c r="D766" s="145" t="s">
        <v>2237</v>
      </c>
      <c r="E766" s="144" t="s">
        <v>642</v>
      </c>
      <c r="F766" s="145" t="s">
        <v>2152</v>
      </c>
      <c r="G766" s="125" t="s">
        <v>2042</v>
      </c>
      <c r="H766" s="146" t="s">
        <v>386</v>
      </c>
      <c r="I766" s="125"/>
      <c r="J766" s="125"/>
      <c r="K766" s="125"/>
      <c r="P766" s="125"/>
    </row>
    <row r="767" spans="1:16" ht="13.9">
      <c r="A767" s="143">
        <v>30</v>
      </c>
      <c r="B767" s="124" t="s">
        <v>360</v>
      </c>
      <c r="C767" s="144" t="s">
        <v>1862</v>
      </c>
      <c r="D767" s="145" t="s">
        <v>2237</v>
      </c>
      <c r="E767" s="144" t="s">
        <v>642</v>
      </c>
      <c r="F767" s="145" t="s">
        <v>2152</v>
      </c>
      <c r="G767" s="125" t="s">
        <v>2042</v>
      </c>
      <c r="H767" s="146" t="s">
        <v>386</v>
      </c>
      <c r="I767" s="125"/>
      <c r="J767" s="125"/>
      <c r="K767" s="125"/>
      <c r="P767" s="125"/>
    </row>
    <row r="768" spans="1:16" ht="13.9">
      <c r="A768" s="143">
        <v>30</v>
      </c>
      <c r="B768" s="124" t="s">
        <v>360</v>
      </c>
      <c r="C768" s="144" t="s">
        <v>1884</v>
      </c>
      <c r="D768" s="145" t="s">
        <v>2237</v>
      </c>
      <c r="E768" s="144" t="s">
        <v>642</v>
      </c>
      <c r="F768" s="145" t="s">
        <v>2152</v>
      </c>
      <c r="G768" s="125" t="s">
        <v>2042</v>
      </c>
      <c r="H768" s="146" t="s">
        <v>386</v>
      </c>
      <c r="I768" s="125"/>
      <c r="J768" s="125"/>
      <c r="K768" s="125"/>
      <c r="P768" s="125"/>
    </row>
    <row r="769" spans="1:16" ht="13.9">
      <c r="A769" s="143">
        <v>30</v>
      </c>
      <c r="B769" s="124" t="s">
        <v>360</v>
      </c>
      <c r="C769" s="144" t="s">
        <v>1900</v>
      </c>
      <c r="D769" s="145" t="s">
        <v>2237</v>
      </c>
      <c r="E769" s="144" t="s">
        <v>642</v>
      </c>
      <c r="F769" s="145" t="s">
        <v>2152</v>
      </c>
      <c r="G769" s="125" t="s">
        <v>2042</v>
      </c>
      <c r="H769" s="146" t="s">
        <v>386</v>
      </c>
      <c r="I769" s="125"/>
      <c r="J769" s="125"/>
      <c r="K769" s="125"/>
      <c r="P769" s="125"/>
    </row>
    <row r="770" spans="1:16" ht="13.9">
      <c r="A770" s="143">
        <v>30</v>
      </c>
      <c r="B770" s="124" t="s">
        <v>360</v>
      </c>
      <c r="C770" s="144" t="s">
        <v>1906</v>
      </c>
      <c r="D770" s="145" t="s">
        <v>2237</v>
      </c>
      <c r="E770" s="144" t="s">
        <v>642</v>
      </c>
      <c r="F770" s="145" t="s">
        <v>2152</v>
      </c>
      <c r="G770" s="125" t="s">
        <v>2042</v>
      </c>
      <c r="H770" s="146" t="s">
        <v>386</v>
      </c>
      <c r="I770" s="125"/>
      <c r="J770" s="125"/>
      <c r="K770" s="125"/>
      <c r="P770" s="125"/>
    </row>
    <row r="771" spans="1:16" ht="13.9">
      <c r="A771" s="143">
        <v>30</v>
      </c>
      <c r="B771" s="124" t="s">
        <v>360</v>
      </c>
      <c r="C771" s="144" t="s">
        <v>1945</v>
      </c>
      <c r="D771" s="145" t="s">
        <v>2237</v>
      </c>
      <c r="E771" s="144" t="s">
        <v>642</v>
      </c>
      <c r="F771" s="145" t="s">
        <v>2152</v>
      </c>
      <c r="G771" s="125" t="s">
        <v>2042</v>
      </c>
      <c r="H771" s="146" t="s">
        <v>386</v>
      </c>
      <c r="I771" s="125"/>
      <c r="J771" s="125"/>
      <c r="K771" s="125"/>
      <c r="P771" s="125"/>
    </row>
    <row r="772" spans="1:16" ht="13.9">
      <c r="A772" s="143">
        <v>30</v>
      </c>
      <c r="B772" s="124" t="s">
        <v>360</v>
      </c>
      <c r="C772" s="144" t="s">
        <v>385</v>
      </c>
      <c r="D772" s="145" t="s">
        <v>2238</v>
      </c>
      <c r="E772" s="144" t="s">
        <v>401</v>
      </c>
      <c r="F772" s="145" t="s">
        <v>2153</v>
      </c>
      <c r="G772" s="125" t="s">
        <v>2042</v>
      </c>
      <c r="H772" s="146" t="s">
        <v>386</v>
      </c>
      <c r="I772" s="125"/>
      <c r="J772" s="125"/>
      <c r="K772" s="125"/>
      <c r="P772" s="125"/>
    </row>
    <row r="773" spans="1:16" ht="13.9">
      <c r="A773" s="143">
        <v>30</v>
      </c>
      <c r="B773" s="124" t="s">
        <v>360</v>
      </c>
      <c r="C773" s="144" t="s">
        <v>416</v>
      </c>
      <c r="D773" s="145" t="s">
        <v>2238</v>
      </c>
      <c r="E773" s="144" t="s">
        <v>401</v>
      </c>
      <c r="F773" s="145" t="s">
        <v>2153</v>
      </c>
      <c r="G773" s="125" t="s">
        <v>2042</v>
      </c>
      <c r="H773" s="146" t="s">
        <v>386</v>
      </c>
      <c r="I773" s="125"/>
      <c r="J773" s="125"/>
      <c r="K773" s="125"/>
      <c r="P773" s="125"/>
    </row>
    <row r="774" spans="1:16" ht="13.9">
      <c r="A774" s="143">
        <v>30</v>
      </c>
      <c r="B774" s="124" t="s">
        <v>360</v>
      </c>
      <c r="C774" s="144" t="s">
        <v>522</v>
      </c>
      <c r="D774" s="145" t="s">
        <v>2238</v>
      </c>
      <c r="E774" s="144" t="s">
        <v>401</v>
      </c>
      <c r="F774" s="145" t="s">
        <v>2153</v>
      </c>
      <c r="G774" s="125" t="s">
        <v>2042</v>
      </c>
      <c r="H774" s="146" t="s">
        <v>386</v>
      </c>
      <c r="I774" s="125"/>
      <c r="J774" s="125"/>
      <c r="K774" s="125"/>
      <c r="P774" s="125"/>
    </row>
    <row r="775" spans="1:16" ht="13.9">
      <c r="A775" s="143">
        <v>30</v>
      </c>
      <c r="B775" s="124" t="s">
        <v>360</v>
      </c>
      <c r="C775" s="144" t="s">
        <v>563</v>
      </c>
      <c r="D775" s="145" t="s">
        <v>2238</v>
      </c>
      <c r="E775" s="144" t="s">
        <v>401</v>
      </c>
      <c r="F775" s="145" t="s">
        <v>2153</v>
      </c>
      <c r="G775" s="125" t="s">
        <v>2042</v>
      </c>
      <c r="H775" s="146" t="s">
        <v>386</v>
      </c>
      <c r="I775" s="125"/>
      <c r="J775" s="125"/>
      <c r="K775" s="125"/>
      <c r="P775" s="125"/>
    </row>
    <row r="776" spans="1:16" ht="13.9">
      <c r="A776" s="143">
        <v>30</v>
      </c>
      <c r="B776" s="124" t="s">
        <v>360</v>
      </c>
      <c r="C776" s="144" t="s">
        <v>583</v>
      </c>
      <c r="D776" s="145" t="s">
        <v>2238</v>
      </c>
      <c r="E776" s="144" t="s">
        <v>401</v>
      </c>
      <c r="F776" s="145" t="s">
        <v>2153</v>
      </c>
      <c r="G776" s="125" t="s">
        <v>2042</v>
      </c>
      <c r="H776" s="146" t="s">
        <v>386</v>
      </c>
      <c r="I776" s="125"/>
      <c r="J776" s="125"/>
      <c r="K776" s="125"/>
      <c r="P776" s="125"/>
    </row>
    <row r="777" spans="1:16" ht="13.9">
      <c r="A777" s="143">
        <v>30</v>
      </c>
      <c r="B777" s="124" t="s">
        <v>360</v>
      </c>
      <c r="C777" s="144" t="s">
        <v>599</v>
      </c>
      <c r="D777" s="145" t="s">
        <v>2238</v>
      </c>
      <c r="E777" s="144" t="s">
        <v>401</v>
      </c>
      <c r="F777" s="145" t="s">
        <v>2153</v>
      </c>
      <c r="G777" s="125" t="s">
        <v>2042</v>
      </c>
      <c r="H777" s="146" t="s">
        <v>386</v>
      </c>
      <c r="I777" s="125"/>
      <c r="J777" s="125"/>
      <c r="K777" s="125"/>
      <c r="P777" s="125"/>
    </row>
    <row r="778" spans="1:16" ht="13.9">
      <c r="A778" s="143">
        <v>30</v>
      </c>
      <c r="B778" s="124" t="s">
        <v>360</v>
      </c>
      <c r="C778" s="144" t="s">
        <v>637</v>
      </c>
      <c r="D778" s="145" t="s">
        <v>2238</v>
      </c>
      <c r="E778" s="144" t="s">
        <v>401</v>
      </c>
      <c r="F778" s="145" t="s">
        <v>2153</v>
      </c>
      <c r="G778" s="125" t="s">
        <v>2042</v>
      </c>
      <c r="H778" s="146" t="s">
        <v>386</v>
      </c>
      <c r="I778" s="125"/>
      <c r="J778" s="125"/>
      <c r="K778" s="125"/>
      <c r="P778" s="125"/>
    </row>
    <row r="779" spans="1:16" ht="13.9">
      <c r="A779" s="143">
        <v>30</v>
      </c>
      <c r="B779" s="124" t="s">
        <v>360</v>
      </c>
      <c r="C779" s="144" t="s">
        <v>659</v>
      </c>
      <c r="D779" s="145" t="s">
        <v>2238</v>
      </c>
      <c r="E779" s="144" t="s">
        <v>401</v>
      </c>
      <c r="F779" s="145" t="s">
        <v>2153</v>
      </c>
      <c r="G779" s="125" t="s">
        <v>2042</v>
      </c>
      <c r="H779" s="146" t="s">
        <v>386</v>
      </c>
      <c r="I779" s="125"/>
      <c r="J779" s="125"/>
      <c r="K779" s="125"/>
      <c r="P779" s="125"/>
    </row>
    <row r="780" spans="1:16" ht="13.9">
      <c r="A780" s="143">
        <v>30</v>
      </c>
      <c r="B780" s="124" t="s">
        <v>360</v>
      </c>
      <c r="C780" s="144" t="s">
        <v>841</v>
      </c>
      <c r="D780" s="145" t="s">
        <v>2238</v>
      </c>
      <c r="E780" s="144" t="s">
        <v>401</v>
      </c>
      <c r="F780" s="145" t="s">
        <v>2153</v>
      </c>
      <c r="G780" s="125" t="s">
        <v>2042</v>
      </c>
      <c r="H780" s="146" t="s">
        <v>386</v>
      </c>
      <c r="I780" s="125"/>
      <c r="J780" s="125"/>
      <c r="K780" s="125"/>
      <c r="P780" s="125"/>
    </row>
    <row r="781" spans="1:16" ht="13.9">
      <c r="A781" s="143">
        <v>30</v>
      </c>
      <c r="B781" s="124" t="s">
        <v>360</v>
      </c>
      <c r="C781" s="144" t="s">
        <v>855</v>
      </c>
      <c r="D781" s="145" t="s">
        <v>2238</v>
      </c>
      <c r="E781" s="144" t="s">
        <v>401</v>
      </c>
      <c r="F781" s="145" t="s">
        <v>2153</v>
      </c>
      <c r="G781" s="125" t="s">
        <v>2042</v>
      </c>
      <c r="H781" s="146" t="s">
        <v>386</v>
      </c>
      <c r="I781" s="125"/>
      <c r="J781" s="125"/>
      <c r="K781" s="125"/>
      <c r="P781" s="125"/>
    </row>
    <row r="782" spans="1:16" ht="13.9">
      <c r="A782" s="143">
        <v>30</v>
      </c>
      <c r="B782" s="124" t="s">
        <v>360</v>
      </c>
      <c r="C782" s="144" t="s">
        <v>860</v>
      </c>
      <c r="D782" s="145" t="s">
        <v>2238</v>
      </c>
      <c r="E782" s="144" t="s">
        <v>401</v>
      </c>
      <c r="F782" s="145" t="s">
        <v>2153</v>
      </c>
      <c r="G782" s="125" t="s">
        <v>2042</v>
      </c>
      <c r="H782" s="146" t="s">
        <v>386</v>
      </c>
      <c r="I782" s="125"/>
      <c r="J782" s="125"/>
      <c r="K782" s="125"/>
      <c r="P782" s="125"/>
    </row>
    <row r="783" spans="1:16" ht="13.9">
      <c r="A783" s="143">
        <v>30</v>
      </c>
      <c r="B783" s="124" t="s">
        <v>360</v>
      </c>
      <c r="C783" s="144" t="s">
        <v>923</v>
      </c>
      <c r="D783" s="145" t="s">
        <v>2238</v>
      </c>
      <c r="E783" s="144" t="s">
        <v>401</v>
      </c>
      <c r="F783" s="145" t="s">
        <v>2153</v>
      </c>
      <c r="G783" s="125" t="s">
        <v>2042</v>
      </c>
      <c r="H783" s="146" t="s">
        <v>386</v>
      </c>
      <c r="I783" s="125"/>
      <c r="J783" s="125"/>
      <c r="K783" s="125"/>
      <c r="P783" s="125"/>
    </row>
    <row r="784" spans="1:16" ht="13.9">
      <c r="A784" s="143">
        <v>30</v>
      </c>
      <c r="B784" s="124" t="s">
        <v>360</v>
      </c>
      <c r="C784" s="144" t="s">
        <v>937</v>
      </c>
      <c r="D784" s="145" t="s">
        <v>2238</v>
      </c>
      <c r="E784" s="144" t="s">
        <v>401</v>
      </c>
      <c r="F784" s="145" t="s">
        <v>2153</v>
      </c>
      <c r="G784" s="125" t="s">
        <v>2042</v>
      </c>
      <c r="H784" s="146" t="s">
        <v>386</v>
      </c>
      <c r="I784" s="125"/>
      <c r="J784" s="125"/>
      <c r="K784" s="125"/>
      <c r="P784" s="125"/>
    </row>
    <row r="785" spans="1:16" ht="13.9">
      <c r="A785" s="143">
        <v>30</v>
      </c>
      <c r="B785" s="124" t="s">
        <v>360</v>
      </c>
      <c r="C785" s="144" t="s">
        <v>1210</v>
      </c>
      <c r="D785" s="145" t="s">
        <v>2238</v>
      </c>
      <c r="E785" s="144" t="s">
        <v>401</v>
      </c>
      <c r="F785" s="145" t="s">
        <v>2153</v>
      </c>
      <c r="G785" s="125" t="s">
        <v>2042</v>
      </c>
      <c r="H785" s="146" t="s">
        <v>386</v>
      </c>
      <c r="I785" s="125"/>
      <c r="J785" s="125"/>
      <c r="K785" s="125"/>
      <c r="P785" s="125"/>
    </row>
    <row r="786" spans="1:16" ht="13.9">
      <c r="A786" s="143">
        <v>30</v>
      </c>
      <c r="B786" s="124" t="s">
        <v>360</v>
      </c>
      <c r="C786" s="144" t="s">
        <v>1329</v>
      </c>
      <c r="D786" s="145" t="s">
        <v>2238</v>
      </c>
      <c r="E786" s="144" t="s">
        <v>401</v>
      </c>
      <c r="F786" s="145" t="s">
        <v>2153</v>
      </c>
      <c r="G786" s="125" t="s">
        <v>2042</v>
      </c>
      <c r="H786" s="146" t="s">
        <v>386</v>
      </c>
      <c r="I786" s="125"/>
      <c r="J786" s="125"/>
      <c r="K786" s="125"/>
      <c r="P786" s="125"/>
    </row>
    <row r="787" spans="1:16" ht="13.9">
      <c r="A787" s="143">
        <v>30</v>
      </c>
      <c r="B787" s="124" t="s">
        <v>360</v>
      </c>
      <c r="C787" s="144" t="s">
        <v>1385</v>
      </c>
      <c r="D787" s="145" t="s">
        <v>2238</v>
      </c>
      <c r="E787" s="144" t="s">
        <v>401</v>
      </c>
      <c r="F787" s="145" t="s">
        <v>2153</v>
      </c>
      <c r="G787" s="125" t="s">
        <v>2042</v>
      </c>
      <c r="H787" s="146" t="s">
        <v>386</v>
      </c>
      <c r="I787" s="125"/>
      <c r="J787" s="125"/>
      <c r="K787" s="125"/>
      <c r="P787" s="125"/>
    </row>
    <row r="788" spans="1:16" ht="13.9">
      <c r="A788" s="143">
        <v>30</v>
      </c>
      <c r="B788" s="124" t="s">
        <v>360</v>
      </c>
      <c r="C788" s="144" t="s">
        <v>1389</v>
      </c>
      <c r="D788" s="145" t="s">
        <v>2238</v>
      </c>
      <c r="E788" s="144" t="s">
        <v>401</v>
      </c>
      <c r="F788" s="145" t="s">
        <v>2153</v>
      </c>
      <c r="G788" s="125" t="s">
        <v>2042</v>
      </c>
      <c r="H788" s="146" t="s">
        <v>386</v>
      </c>
      <c r="I788" s="125"/>
      <c r="J788" s="125"/>
      <c r="K788" s="125"/>
      <c r="P788" s="125"/>
    </row>
    <row r="789" spans="1:16" ht="13.9">
      <c r="A789" s="143">
        <v>30</v>
      </c>
      <c r="B789" s="124" t="s">
        <v>360</v>
      </c>
      <c r="C789" s="144" t="s">
        <v>1398</v>
      </c>
      <c r="D789" s="145" t="s">
        <v>2238</v>
      </c>
      <c r="E789" s="144" t="s">
        <v>401</v>
      </c>
      <c r="F789" s="145" t="s">
        <v>2153</v>
      </c>
      <c r="G789" s="125" t="s">
        <v>2042</v>
      </c>
      <c r="H789" s="146" t="s">
        <v>386</v>
      </c>
      <c r="I789" s="125"/>
      <c r="J789" s="125"/>
      <c r="K789" s="125"/>
      <c r="P789" s="125"/>
    </row>
    <row r="790" spans="1:16" ht="13.9">
      <c r="A790" s="143">
        <v>30</v>
      </c>
      <c r="B790" s="124" t="s">
        <v>360</v>
      </c>
      <c r="C790" s="144" t="s">
        <v>1441</v>
      </c>
      <c r="D790" s="145" t="s">
        <v>2238</v>
      </c>
      <c r="E790" s="144" t="s">
        <v>401</v>
      </c>
      <c r="F790" s="145" t="s">
        <v>2153</v>
      </c>
      <c r="G790" s="125" t="s">
        <v>2042</v>
      </c>
      <c r="H790" s="146" t="s">
        <v>386</v>
      </c>
      <c r="I790" s="125"/>
      <c r="J790" s="125"/>
      <c r="K790" s="125"/>
      <c r="P790" s="125"/>
    </row>
    <row r="791" spans="1:16" ht="13.9">
      <c r="A791" s="143">
        <v>30</v>
      </c>
      <c r="B791" s="124" t="s">
        <v>360</v>
      </c>
      <c r="C791" s="144" t="s">
        <v>1493</v>
      </c>
      <c r="D791" s="145" t="s">
        <v>2238</v>
      </c>
      <c r="E791" s="144" t="s">
        <v>401</v>
      </c>
      <c r="F791" s="145" t="s">
        <v>2153</v>
      </c>
      <c r="G791" s="125" t="s">
        <v>2042</v>
      </c>
      <c r="H791" s="146" t="s">
        <v>386</v>
      </c>
      <c r="I791" s="125"/>
      <c r="J791" s="125"/>
      <c r="K791" s="125"/>
      <c r="P791" s="125"/>
    </row>
    <row r="792" spans="1:16" ht="13.9">
      <c r="A792" s="143">
        <v>30</v>
      </c>
      <c r="B792" s="124" t="s">
        <v>360</v>
      </c>
      <c r="C792" s="144" t="s">
        <v>1534</v>
      </c>
      <c r="D792" s="145" t="s">
        <v>2238</v>
      </c>
      <c r="E792" s="144" t="s">
        <v>401</v>
      </c>
      <c r="F792" s="145" t="s">
        <v>2153</v>
      </c>
      <c r="G792" s="125" t="s">
        <v>2042</v>
      </c>
      <c r="H792" s="146" t="s">
        <v>386</v>
      </c>
      <c r="I792" s="125"/>
      <c r="J792" s="125"/>
      <c r="K792" s="125"/>
      <c r="P792" s="125"/>
    </row>
    <row r="793" spans="1:16" ht="13.9">
      <c r="A793" s="143">
        <v>30</v>
      </c>
      <c r="B793" s="124" t="s">
        <v>360</v>
      </c>
      <c r="C793" s="144" t="s">
        <v>1540</v>
      </c>
      <c r="D793" s="145" t="s">
        <v>2238</v>
      </c>
      <c r="E793" s="144" t="s">
        <v>401</v>
      </c>
      <c r="F793" s="145" t="s">
        <v>2153</v>
      </c>
      <c r="G793" s="125" t="s">
        <v>2042</v>
      </c>
      <c r="H793" s="146" t="s">
        <v>386</v>
      </c>
      <c r="I793" s="125"/>
      <c r="J793" s="125"/>
      <c r="K793" s="125"/>
      <c r="P793" s="125"/>
    </row>
    <row r="794" spans="1:16" ht="13.9">
      <c r="A794" s="143">
        <v>30</v>
      </c>
      <c r="B794" s="124" t="s">
        <v>360</v>
      </c>
      <c r="C794" s="144" t="s">
        <v>1549</v>
      </c>
      <c r="D794" s="145" t="s">
        <v>2238</v>
      </c>
      <c r="E794" s="144" t="s">
        <v>401</v>
      </c>
      <c r="F794" s="145" t="s">
        <v>2153</v>
      </c>
      <c r="G794" s="125" t="s">
        <v>2042</v>
      </c>
      <c r="H794" s="146" t="s">
        <v>386</v>
      </c>
      <c r="I794" s="125"/>
      <c r="J794" s="125"/>
      <c r="K794" s="125"/>
      <c r="P794" s="125"/>
    </row>
    <row r="795" spans="1:16" ht="13.9">
      <c r="A795" s="143">
        <v>30</v>
      </c>
      <c r="B795" s="124" t="s">
        <v>360</v>
      </c>
      <c r="C795" s="144" t="s">
        <v>1552</v>
      </c>
      <c r="D795" s="145" t="s">
        <v>2238</v>
      </c>
      <c r="E795" s="144" t="s">
        <v>401</v>
      </c>
      <c r="F795" s="145" t="s">
        <v>2153</v>
      </c>
      <c r="G795" s="125" t="s">
        <v>2042</v>
      </c>
      <c r="H795" s="146" t="s">
        <v>386</v>
      </c>
      <c r="I795" s="125"/>
      <c r="J795" s="125"/>
      <c r="K795" s="125"/>
      <c r="P795" s="125"/>
    </row>
    <row r="796" spans="1:16" ht="13.9">
      <c r="A796" s="143">
        <v>30</v>
      </c>
      <c r="B796" s="124" t="s">
        <v>360</v>
      </c>
      <c r="C796" s="144" t="s">
        <v>1567</v>
      </c>
      <c r="D796" s="145" t="s">
        <v>2238</v>
      </c>
      <c r="E796" s="144" t="s">
        <v>401</v>
      </c>
      <c r="F796" s="145" t="s">
        <v>2153</v>
      </c>
      <c r="G796" s="125" t="s">
        <v>2042</v>
      </c>
      <c r="H796" s="146" t="s">
        <v>386</v>
      </c>
      <c r="I796" s="125"/>
      <c r="J796" s="125"/>
      <c r="K796" s="125"/>
      <c r="P796" s="125"/>
    </row>
    <row r="797" spans="1:16" ht="13.9">
      <c r="A797" s="143">
        <v>30</v>
      </c>
      <c r="B797" s="124" t="s">
        <v>360</v>
      </c>
      <c r="C797" s="144" t="s">
        <v>1583</v>
      </c>
      <c r="D797" s="145" t="s">
        <v>2238</v>
      </c>
      <c r="E797" s="144" t="s">
        <v>401</v>
      </c>
      <c r="F797" s="145" t="s">
        <v>2153</v>
      </c>
      <c r="G797" s="125" t="s">
        <v>2042</v>
      </c>
      <c r="H797" s="146" t="s">
        <v>386</v>
      </c>
      <c r="I797" s="125"/>
      <c r="J797" s="125"/>
      <c r="K797" s="125"/>
      <c r="P797" s="125"/>
    </row>
    <row r="798" spans="1:16" ht="13.9">
      <c r="A798" s="143">
        <v>30</v>
      </c>
      <c r="B798" s="124" t="s">
        <v>360</v>
      </c>
      <c r="C798" s="144" t="s">
        <v>1590</v>
      </c>
      <c r="D798" s="145" t="s">
        <v>2238</v>
      </c>
      <c r="E798" s="144" t="s">
        <v>401</v>
      </c>
      <c r="F798" s="145" t="s">
        <v>2153</v>
      </c>
      <c r="G798" s="125" t="s">
        <v>2042</v>
      </c>
      <c r="H798" s="146" t="s">
        <v>386</v>
      </c>
      <c r="I798" s="125"/>
      <c r="J798" s="125"/>
      <c r="K798" s="125"/>
      <c r="P798" s="125"/>
    </row>
    <row r="799" spans="1:16" ht="13.9">
      <c r="A799" s="143">
        <v>30</v>
      </c>
      <c r="B799" s="124" t="s">
        <v>360</v>
      </c>
      <c r="C799" s="144" t="s">
        <v>1613</v>
      </c>
      <c r="D799" s="145" t="s">
        <v>2238</v>
      </c>
      <c r="E799" s="144" t="s">
        <v>401</v>
      </c>
      <c r="F799" s="145" t="s">
        <v>2153</v>
      </c>
      <c r="G799" s="125" t="s">
        <v>2042</v>
      </c>
      <c r="H799" s="146" t="s">
        <v>386</v>
      </c>
      <c r="I799" s="125"/>
      <c r="J799" s="125"/>
      <c r="K799" s="125"/>
      <c r="P799" s="125"/>
    </row>
    <row r="800" spans="1:16" ht="13.9">
      <c r="A800" s="143">
        <v>30</v>
      </c>
      <c r="B800" s="124" t="s">
        <v>360</v>
      </c>
      <c r="C800" s="144" t="s">
        <v>1622</v>
      </c>
      <c r="D800" s="145" t="s">
        <v>2238</v>
      </c>
      <c r="E800" s="144" t="s">
        <v>401</v>
      </c>
      <c r="F800" s="145" t="s">
        <v>2153</v>
      </c>
      <c r="G800" s="125" t="s">
        <v>2042</v>
      </c>
      <c r="H800" s="146" t="s">
        <v>386</v>
      </c>
      <c r="I800" s="125"/>
      <c r="J800" s="125"/>
      <c r="K800" s="125"/>
      <c r="P800" s="125"/>
    </row>
    <row r="801" spans="1:16" ht="13.9">
      <c r="A801" s="143">
        <v>30</v>
      </c>
      <c r="B801" s="124" t="s">
        <v>360</v>
      </c>
      <c r="C801" s="144" t="s">
        <v>1624</v>
      </c>
      <c r="D801" s="145" t="s">
        <v>2238</v>
      </c>
      <c r="E801" s="144" t="s">
        <v>401</v>
      </c>
      <c r="F801" s="145" t="s">
        <v>2153</v>
      </c>
      <c r="G801" s="125" t="s">
        <v>2042</v>
      </c>
      <c r="H801" s="146" t="s">
        <v>386</v>
      </c>
      <c r="I801" s="125"/>
      <c r="J801" s="125"/>
      <c r="K801" s="125"/>
      <c r="P801" s="125"/>
    </row>
    <row r="802" spans="1:16" ht="13.9">
      <c r="A802" s="143">
        <v>30</v>
      </c>
      <c r="B802" s="124" t="s">
        <v>360</v>
      </c>
      <c r="C802" s="144" t="s">
        <v>1630</v>
      </c>
      <c r="D802" s="145" t="s">
        <v>2238</v>
      </c>
      <c r="E802" s="144" t="s">
        <v>401</v>
      </c>
      <c r="F802" s="145" t="s">
        <v>2153</v>
      </c>
      <c r="G802" s="125" t="s">
        <v>2042</v>
      </c>
      <c r="H802" s="146" t="s">
        <v>386</v>
      </c>
      <c r="I802" s="125"/>
      <c r="J802" s="125"/>
      <c r="K802" s="125"/>
      <c r="P802" s="125"/>
    </row>
    <row r="803" spans="1:16" ht="13.9">
      <c r="A803" s="143">
        <v>30</v>
      </c>
      <c r="B803" s="124" t="s">
        <v>360</v>
      </c>
      <c r="C803" s="144" t="s">
        <v>1637</v>
      </c>
      <c r="D803" s="145" t="s">
        <v>2238</v>
      </c>
      <c r="E803" s="144" t="s">
        <v>401</v>
      </c>
      <c r="F803" s="145" t="s">
        <v>2153</v>
      </c>
      <c r="G803" s="125" t="s">
        <v>2042</v>
      </c>
      <c r="H803" s="146" t="s">
        <v>386</v>
      </c>
      <c r="I803" s="125"/>
      <c r="J803" s="125"/>
      <c r="K803" s="125"/>
      <c r="P803" s="125"/>
    </row>
    <row r="804" spans="1:16" ht="13.9">
      <c r="A804" s="143">
        <v>30</v>
      </c>
      <c r="B804" s="124" t="s">
        <v>360</v>
      </c>
      <c r="C804" s="144" t="s">
        <v>1655</v>
      </c>
      <c r="D804" s="145" t="s">
        <v>2238</v>
      </c>
      <c r="E804" s="144" t="s">
        <v>401</v>
      </c>
      <c r="F804" s="145" t="s">
        <v>2153</v>
      </c>
      <c r="G804" s="125" t="s">
        <v>2042</v>
      </c>
      <c r="H804" s="146" t="s">
        <v>386</v>
      </c>
      <c r="I804" s="125"/>
      <c r="J804" s="125"/>
      <c r="K804" s="125"/>
      <c r="P804" s="125"/>
    </row>
    <row r="805" spans="1:16" ht="13.9">
      <c r="A805" s="143">
        <v>30</v>
      </c>
      <c r="B805" s="124" t="s">
        <v>360</v>
      </c>
      <c r="C805" s="144" t="s">
        <v>1657</v>
      </c>
      <c r="D805" s="145" t="s">
        <v>2238</v>
      </c>
      <c r="E805" s="144" t="s">
        <v>401</v>
      </c>
      <c r="F805" s="145" t="s">
        <v>2153</v>
      </c>
      <c r="G805" s="125" t="s">
        <v>2042</v>
      </c>
      <c r="H805" s="146" t="s">
        <v>386</v>
      </c>
      <c r="I805" s="125"/>
      <c r="J805" s="125"/>
      <c r="K805" s="125"/>
      <c r="P805" s="125"/>
    </row>
    <row r="806" spans="1:16" ht="13.9">
      <c r="A806" s="143">
        <v>30</v>
      </c>
      <c r="B806" s="124" t="s">
        <v>360</v>
      </c>
      <c r="C806" s="144" t="s">
        <v>1658</v>
      </c>
      <c r="D806" s="145" t="s">
        <v>2238</v>
      </c>
      <c r="E806" s="144" t="s">
        <v>401</v>
      </c>
      <c r="F806" s="145" t="s">
        <v>2153</v>
      </c>
      <c r="G806" s="125" t="s">
        <v>2042</v>
      </c>
      <c r="H806" s="146" t="s">
        <v>386</v>
      </c>
      <c r="I806" s="125"/>
      <c r="J806" s="125"/>
      <c r="K806" s="125"/>
      <c r="P806" s="125"/>
    </row>
    <row r="807" spans="1:16" ht="13.9">
      <c r="A807" s="143">
        <v>30</v>
      </c>
      <c r="B807" s="124" t="s">
        <v>360</v>
      </c>
      <c r="C807" s="144" t="s">
        <v>1659</v>
      </c>
      <c r="D807" s="145" t="s">
        <v>2238</v>
      </c>
      <c r="E807" s="144" t="s">
        <v>401</v>
      </c>
      <c r="F807" s="145" t="s">
        <v>2153</v>
      </c>
      <c r="G807" s="125" t="s">
        <v>2042</v>
      </c>
      <c r="H807" s="146" t="s">
        <v>386</v>
      </c>
      <c r="I807" s="125"/>
      <c r="J807" s="125"/>
      <c r="K807" s="125"/>
      <c r="P807" s="125"/>
    </row>
    <row r="808" spans="1:16" ht="13.9">
      <c r="A808" s="143">
        <v>30</v>
      </c>
      <c r="B808" s="124" t="s">
        <v>360</v>
      </c>
      <c r="C808" s="144" t="s">
        <v>1665</v>
      </c>
      <c r="D808" s="145" t="s">
        <v>2238</v>
      </c>
      <c r="E808" s="144" t="s">
        <v>401</v>
      </c>
      <c r="F808" s="145" t="s">
        <v>2153</v>
      </c>
      <c r="G808" s="125" t="s">
        <v>2042</v>
      </c>
      <c r="H808" s="146" t="s">
        <v>386</v>
      </c>
      <c r="I808" s="125"/>
      <c r="J808" s="125"/>
      <c r="K808" s="125"/>
      <c r="P808" s="125"/>
    </row>
    <row r="809" spans="1:16" ht="13.9">
      <c r="A809" s="143">
        <v>30</v>
      </c>
      <c r="B809" s="124" t="s">
        <v>360</v>
      </c>
      <c r="C809" s="144" t="s">
        <v>1666</v>
      </c>
      <c r="D809" s="145" t="s">
        <v>2238</v>
      </c>
      <c r="E809" s="144" t="s">
        <v>401</v>
      </c>
      <c r="F809" s="145" t="s">
        <v>2153</v>
      </c>
      <c r="G809" s="125" t="s">
        <v>2042</v>
      </c>
      <c r="H809" s="146" t="s">
        <v>386</v>
      </c>
      <c r="I809" s="125"/>
      <c r="J809" s="125"/>
      <c r="K809" s="125"/>
      <c r="P809" s="125"/>
    </row>
    <row r="810" spans="1:16" ht="13.9">
      <c r="A810" s="143">
        <v>30</v>
      </c>
      <c r="B810" s="124" t="s">
        <v>360</v>
      </c>
      <c r="C810" s="144" t="s">
        <v>1668</v>
      </c>
      <c r="D810" s="145" t="s">
        <v>2238</v>
      </c>
      <c r="E810" s="144" t="s">
        <v>401</v>
      </c>
      <c r="F810" s="145" t="s">
        <v>2153</v>
      </c>
      <c r="G810" s="125" t="s">
        <v>2042</v>
      </c>
      <c r="H810" s="146" t="s">
        <v>386</v>
      </c>
      <c r="I810" s="125"/>
      <c r="J810" s="125"/>
      <c r="K810" s="125"/>
      <c r="P810" s="125"/>
    </row>
    <row r="811" spans="1:16" ht="13.9">
      <c r="A811" s="143">
        <v>30</v>
      </c>
      <c r="B811" s="124" t="s">
        <v>360</v>
      </c>
      <c r="C811" s="144" t="s">
        <v>1708</v>
      </c>
      <c r="D811" s="145" t="s">
        <v>2238</v>
      </c>
      <c r="E811" s="144" t="s">
        <v>401</v>
      </c>
      <c r="F811" s="145" t="s">
        <v>2153</v>
      </c>
      <c r="G811" s="125" t="s">
        <v>2042</v>
      </c>
      <c r="H811" s="146" t="s">
        <v>386</v>
      </c>
      <c r="I811" s="125"/>
      <c r="J811" s="125"/>
      <c r="K811" s="125"/>
      <c r="P811" s="125"/>
    </row>
    <row r="812" spans="1:16" ht="13.9">
      <c r="A812" s="143">
        <v>30</v>
      </c>
      <c r="B812" s="124" t="s">
        <v>360</v>
      </c>
      <c r="C812" s="144" t="s">
        <v>1741</v>
      </c>
      <c r="D812" s="145" t="s">
        <v>2238</v>
      </c>
      <c r="E812" s="144" t="s">
        <v>401</v>
      </c>
      <c r="F812" s="145" t="s">
        <v>2153</v>
      </c>
      <c r="G812" s="125" t="s">
        <v>2042</v>
      </c>
      <c r="H812" s="146" t="s">
        <v>386</v>
      </c>
      <c r="I812" s="125"/>
      <c r="J812" s="125"/>
      <c r="K812" s="125"/>
      <c r="P812" s="125"/>
    </row>
    <row r="813" spans="1:16" ht="13.9">
      <c r="A813" s="143">
        <v>30</v>
      </c>
      <c r="B813" s="124" t="s">
        <v>360</v>
      </c>
      <c r="C813" s="144" t="s">
        <v>1743</v>
      </c>
      <c r="D813" s="145" t="s">
        <v>2238</v>
      </c>
      <c r="E813" s="144" t="s">
        <v>401</v>
      </c>
      <c r="F813" s="145" t="s">
        <v>2153</v>
      </c>
      <c r="G813" s="125" t="s">
        <v>2042</v>
      </c>
      <c r="H813" s="146" t="s">
        <v>386</v>
      </c>
      <c r="I813" s="125"/>
      <c r="J813" s="125"/>
      <c r="K813" s="125"/>
      <c r="P813" s="125"/>
    </row>
    <row r="814" spans="1:16" ht="13.9">
      <c r="A814" s="143">
        <v>30</v>
      </c>
      <c r="B814" s="124" t="s">
        <v>360</v>
      </c>
      <c r="C814" s="144" t="s">
        <v>1752</v>
      </c>
      <c r="D814" s="145" t="s">
        <v>2238</v>
      </c>
      <c r="E814" s="144" t="s">
        <v>401</v>
      </c>
      <c r="F814" s="145" t="s">
        <v>2153</v>
      </c>
      <c r="G814" s="125" t="s">
        <v>2042</v>
      </c>
      <c r="H814" s="146" t="s">
        <v>386</v>
      </c>
      <c r="I814" s="125"/>
      <c r="J814" s="125"/>
      <c r="K814" s="125"/>
      <c r="P814" s="125"/>
    </row>
    <row r="815" spans="1:16" ht="13.9">
      <c r="A815" s="143">
        <v>30</v>
      </c>
      <c r="B815" s="124" t="s">
        <v>360</v>
      </c>
      <c r="C815" s="144" t="s">
        <v>1753</v>
      </c>
      <c r="D815" s="145" t="s">
        <v>2238</v>
      </c>
      <c r="E815" s="144" t="s">
        <v>401</v>
      </c>
      <c r="F815" s="145" t="s">
        <v>2153</v>
      </c>
      <c r="G815" s="125" t="s">
        <v>2042</v>
      </c>
      <c r="H815" s="146" t="s">
        <v>386</v>
      </c>
      <c r="I815" s="125"/>
      <c r="J815" s="125"/>
      <c r="K815" s="125"/>
      <c r="P815" s="125"/>
    </row>
    <row r="816" spans="1:16" ht="13.9">
      <c r="A816" s="143">
        <v>30</v>
      </c>
      <c r="B816" s="124" t="s">
        <v>360</v>
      </c>
      <c r="C816" s="144" t="s">
        <v>1754</v>
      </c>
      <c r="D816" s="145" t="s">
        <v>2238</v>
      </c>
      <c r="E816" s="144" t="s">
        <v>401</v>
      </c>
      <c r="F816" s="145" t="s">
        <v>2153</v>
      </c>
      <c r="G816" s="125" t="s">
        <v>2042</v>
      </c>
      <c r="H816" s="146" t="s">
        <v>386</v>
      </c>
      <c r="I816" s="125"/>
      <c r="J816" s="125"/>
      <c r="K816" s="125"/>
      <c r="P816" s="125"/>
    </row>
    <row r="817" spans="1:16" ht="13.9">
      <c r="A817" s="143">
        <v>30</v>
      </c>
      <c r="B817" s="124" t="s">
        <v>360</v>
      </c>
      <c r="C817" s="144" t="s">
        <v>1755</v>
      </c>
      <c r="D817" s="145" t="s">
        <v>2238</v>
      </c>
      <c r="E817" s="144" t="s">
        <v>401</v>
      </c>
      <c r="F817" s="145" t="s">
        <v>2153</v>
      </c>
      <c r="G817" s="125" t="s">
        <v>2042</v>
      </c>
      <c r="H817" s="146" t="s">
        <v>386</v>
      </c>
      <c r="I817" s="125"/>
      <c r="J817" s="125"/>
      <c r="K817" s="125"/>
      <c r="P817" s="125"/>
    </row>
    <row r="818" spans="1:16" ht="13.9">
      <c r="A818" s="143">
        <v>30</v>
      </c>
      <c r="B818" s="124" t="s">
        <v>360</v>
      </c>
      <c r="C818" s="144" t="s">
        <v>1756</v>
      </c>
      <c r="D818" s="145" t="s">
        <v>2238</v>
      </c>
      <c r="E818" s="144" t="s">
        <v>401</v>
      </c>
      <c r="F818" s="145" t="s">
        <v>2153</v>
      </c>
      <c r="G818" s="125" t="s">
        <v>2042</v>
      </c>
      <c r="H818" s="146" t="s">
        <v>386</v>
      </c>
      <c r="I818" s="125"/>
      <c r="J818" s="125"/>
      <c r="K818" s="125"/>
      <c r="P818" s="125"/>
    </row>
    <row r="819" spans="1:16" ht="13.9">
      <c r="A819" s="143">
        <v>30</v>
      </c>
      <c r="B819" s="124" t="s">
        <v>360</v>
      </c>
      <c r="C819" s="144" t="s">
        <v>1759</v>
      </c>
      <c r="D819" s="145" t="s">
        <v>2238</v>
      </c>
      <c r="E819" s="144" t="s">
        <v>401</v>
      </c>
      <c r="F819" s="145" t="s">
        <v>2153</v>
      </c>
      <c r="G819" s="125" t="s">
        <v>2042</v>
      </c>
      <c r="H819" s="146" t="s">
        <v>386</v>
      </c>
      <c r="I819" s="125"/>
      <c r="J819" s="125"/>
      <c r="K819" s="125"/>
      <c r="P819" s="125"/>
    </row>
    <row r="820" spans="1:16" ht="13.9">
      <c r="A820" s="143">
        <v>30</v>
      </c>
      <c r="B820" s="124" t="s">
        <v>360</v>
      </c>
      <c r="C820" s="144" t="s">
        <v>1782</v>
      </c>
      <c r="D820" s="145" t="s">
        <v>2238</v>
      </c>
      <c r="E820" s="144" t="s">
        <v>401</v>
      </c>
      <c r="F820" s="145" t="s">
        <v>2153</v>
      </c>
      <c r="G820" s="125" t="s">
        <v>2042</v>
      </c>
      <c r="H820" s="146" t="s">
        <v>386</v>
      </c>
      <c r="I820" s="125"/>
      <c r="J820" s="125"/>
      <c r="K820" s="125"/>
      <c r="P820" s="125"/>
    </row>
    <row r="821" spans="1:16" ht="13.9">
      <c r="A821" s="143">
        <v>30</v>
      </c>
      <c r="B821" s="124" t="s">
        <v>360</v>
      </c>
      <c r="C821" s="144" t="s">
        <v>1786</v>
      </c>
      <c r="D821" s="145" t="s">
        <v>2238</v>
      </c>
      <c r="E821" s="144" t="s">
        <v>401</v>
      </c>
      <c r="F821" s="145" t="s">
        <v>2153</v>
      </c>
      <c r="G821" s="125" t="s">
        <v>2042</v>
      </c>
      <c r="H821" s="146" t="s">
        <v>386</v>
      </c>
      <c r="I821" s="125"/>
      <c r="J821" s="125"/>
      <c r="K821" s="125"/>
      <c r="P821" s="125"/>
    </row>
    <row r="822" spans="1:16" ht="13.9">
      <c r="A822" s="143">
        <v>30</v>
      </c>
      <c r="B822" s="124" t="s">
        <v>360</v>
      </c>
      <c r="C822" s="144" t="s">
        <v>1798</v>
      </c>
      <c r="D822" s="145" t="s">
        <v>2238</v>
      </c>
      <c r="E822" s="144" t="s">
        <v>401</v>
      </c>
      <c r="F822" s="145" t="s">
        <v>2153</v>
      </c>
      <c r="G822" s="125" t="s">
        <v>2042</v>
      </c>
      <c r="H822" s="146" t="s">
        <v>386</v>
      </c>
      <c r="I822" s="125"/>
      <c r="J822" s="125"/>
      <c r="K822" s="125"/>
      <c r="P822" s="125"/>
    </row>
    <row r="823" spans="1:16" ht="13.9">
      <c r="A823" s="143">
        <v>30</v>
      </c>
      <c r="B823" s="124" t="s">
        <v>360</v>
      </c>
      <c r="C823" s="144" t="s">
        <v>1799</v>
      </c>
      <c r="D823" s="145" t="s">
        <v>2238</v>
      </c>
      <c r="E823" s="144" t="s">
        <v>401</v>
      </c>
      <c r="F823" s="145" t="s">
        <v>2153</v>
      </c>
      <c r="G823" s="125" t="s">
        <v>2042</v>
      </c>
      <c r="H823" s="146" t="s">
        <v>386</v>
      </c>
      <c r="I823" s="125"/>
      <c r="J823" s="125"/>
      <c r="K823" s="125"/>
      <c r="P823" s="125"/>
    </row>
    <row r="824" spans="1:16" ht="13.9">
      <c r="A824" s="143">
        <v>30</v>
      </c>
      <c r="B824" s="124" t="s">
        <v>360</v>
      </c>
      <c r="C824" s="144" t="s">
        <v>1802</v>
      </c>
      <c r="D824" s="145" t="s">
        <v>2238</v>
      </c>
      <c r="E824" s="144" t="s">
        <v>401</v>
      </c>
      <c r="F824" s="145" t="s">
        <v>2153</v>
      </c>
      <c r="G824" s="125" t="s">
        <v>2042</v>
      </c>
      <c r="H824" s="146" t="s">
        <v>386</v>
      </c>
      <c r="I824" s="125"/>
      <c r="J824" s="125"/>
      <c r="K824" s="125"/>
      <c r="P824" s="125"/>
    </row>
    <row r="825" spans="1:16" ht="13.9">
      <c r="A825" s="143">
        <v>30</v>
      </c>
      <c r="B825" s="124" t="s">
        <v>360</v>
      </c>
      <c r="C825" s="144" t="s">
        <v>1803</v>
      </c>
      <c r="D825" s="145" t="s">
        <v>2238</v>
      </c>
      <c r="E825" s="144" t="s">
        <v>401</v>
      </c>
      <c r="F825" s="145" t="s">
        <v>2153</v>
      </c>
      <c r="G825" s="125" t="s">
        <v>2042</v>
      </c>
      <c r="H825" s="146" t="s">
        <v>386</v>
      </c>
      <c r="I825" s="125"/>
      <c r="J825" s="125"/>
      <c r="K825" s="125"/>
      <c r="P825" s="125"/>
    </row>
    <row r="826" spans="1:16" ht="13.9">
      <c r="A826" s="143">
        <v>30</v>
      </c>
      <c r="B826" s="124" t="s">
        <v>360</v>
      </c>
      <c r="C826" s="144" t="s">
        <v>1804</v>
      </c>
      <c r="D826" s="145" t="s">
        <v>2238</v>
      </c>
      <c r="E826" s="144" t="s">
        <v>401</v>
      </c>
      <c r="F826" s="145" t="s">
        <v>2153</v>
      </c>
      <c r="G826" s="125" t="s">
        <v>2042</v>
      </c>
      <c r="H826" s="146" t="s">
        <v>386</v>
      </c>
      <c r="I826" s="125"/>
      <c r="J826" s="125"/>
      <c r="K826" s="125"/>
      <c r="P826" s="125"/>
    </row>
    <row r="827" spans="1:16" ht="13.9">
      <c r="A827" s="143">
        <v>30</v>
      </c>
      <c r="B827" s="124" t="s">
        <v>360</v>
      </c>
      <c r="C827" s="144" t="s">
        <v>1812</v>
      </c>
      <c r="D827" s="145" t="s">
        <v>2238</v>
      </c>
      <c r="E827" s="144" t="s">
        <v>401</v>
      </c>
      <c r="F827" s="145" t="s">
        <v>2153</v>
      </c>
      <c r="G827" s="125" t="s">
        <v>2042</v>
      </c>
      <c r="H827" s="146" t="s">
        <v>386</v>
      </c>
      <c r="I827" s="125"/>
      <c r="J827" s="125"/>
      <c r="K827" s="125"/>
      <c r="P827" s="125"/>
    </row>
    <row r="828" spans="1:16" ht="13.9">
      <c r="A828" s="143">
        <v>30</v>
      </c>
      <c r="B828" s="124" t="s">
        <v>360</v>
      </c>
      <c r="C828" s="144" t="s">
        <v>1813</v>
      </c>
      <c r="D828" s="145" t="s">
        <v>2238</v>
      </c>
      <c r="E828" s="144" t="s">
        <v>401</v>
      </c>
      <c r="F828" s="145" t="s">
        <v>2153</v>
      </c>
      <c r="G828" s="125" t="s">
        <v>2042</v>
      </c>
      <c r="H828" s="146" t="s">
        <v>386</v>
      </c>
      <c r="I828" s="125"/>
      <c r="J828" s="125"/>
      <c r="K828" s="125"/>
      <c r="P828" s="125"/>
    </row>
    <row r="829" spans="1:16" ht="13.9">
      <c r="A829" s="143">
        <v>30</v>
      </c>
      <c r="B829" s="124" t="s">
        <v>360</v>
      </c>
      <c r="C829" s="144" t="s">
        <v>1861</v>
      </c>
      <c r="D829" s="145" t="s">
        <v>2238</v>
      </c>
      <c r="E829" s="144" t="s">
        <v>401</v>
      </c>
      <c r="F829" s="145" t="s">
        <v>2153</v>
      </c>
      <c r="G829" s="125" t="s">
        <v>2042</v>
      </c>
      <c r="H829" s="146" t="s">
        <v>386</v>
      </c>
      <c r="I829" s="125"/>
      <c r="J829" s="125"/>
      <c r="K829" s="125"/>
      <c r="P829" s="125"/>
    </row>
    <row r="830" spans="1:16" ht="13.9">
      <c r="A830" s="143">
        <v>30</v>
      </c>
      <c r="B830" s="124" t="s">
        <v>360</v>
      </c>
      <c r="C830" s="144" t="s">
        <v>1863</v>
      </c>
      <c r="D830" s="145" t="s">
        <v>2238</v>
      </c>
      <c r="E830" s="144" t="s">
        <v>401</v>
      </c>
      <c r="F830" s="145" t="s">
        <v>2153</v>
      </c>
      <c r="G830" s="125" t="s">
        <v>2042</v>
      </c>
      <c r="H830" s="146" t="s">
        <v>386</v>
      </c>
      <c r="I830" s="125"/>
      <c r="J830" s="125"/>
      <c r="K830" s="125"/>
      <c r="P830" s="125"/>
    </row>
    <row r="831" spans="1:16" ht="13.9">
      <c r="A831" s="143">
        <v>30</v>
      </c>
      <c r="B831" s="124" t="s">
        <v>360</v>
      </c>
      <c r="C831" s="144" t="s">
        <v>1867</v>
      </c>
      <c r="D831" s="145" t="s">
        <v>2238</v>
      </c>
      <c r="E831" s="144" t="s">
        <v>401</v>
      </c>
      <c r="F831" s="145" t="s">
        <v>2153</v>
      </c>
      <c r="G831" s="125" t="s">
        <v>2042</v>
      </c>
      <c r="H831" s="146" t="s">
        <v>386</v>
      </c>
      <c r="I831" s="125"/>
      <c r="J831" s="125"/>
      <c r="K831" s="125"/>
      <c r="P831" s="125"/>
    </row>
    <row r="832" spans="1:16" ht="13.9">
      <c r="A832" s="143">
        <v>30</v>
      </c>
      <c r="B832" s="124" t="s">
        <v>360</v>
      </c>
      <c r="C832" s="144" t="s">
        <v>1868</v>
      </c>
      <c r="D832" s="145" t="s">
        <v>2238</v>
      </c>
      <c r="E832" s="144" t="s">
        <v>401</v>
      </c>
      <c r="F832" s="145" t="s">
        <v>2153</v>
      </c>
      <c r="G832" s="125" t="s">
        <v>2042</v>
      </c>
      <c r="H832" s="146" t="s">
        <v>386</v>
      </c>
      <c r="I832" s="125"/>
      <c r="J832" s="125"/>
      <c r="K832" s="125"/>
      <c r="P832" s="125"/>
    </row>
    <row r="833" spans="1:16" ht="13.9">
      <c r="A833" s="143">
        <v>30</v>
      </c>
      <c r="B833" s="124" t="s">
        <v>360</v>
      </c>
      <c r="C833" s="144" t="s">
        <v>1894</v>
      </c>
      <c r="D833" s="145" t="s">
        <v>2238</v>
      </c>
      <c r="E833" s="144" t="s">
        <v>401</v>
      </c>
      <c r="F833" s="145" t="s">
        <v>2153</v>
      </c>
      <c r="G833" s="125" t="s">
        <v>2042</v>
      </c>
      <c r="H833" s="146" t="s">
        <v>386</v>
      </c>
      <c r="I833" s="125"/>
      <c r="J833" s="125"/>
      <c r="K833" s="125"/>
      <c r="P833" s="125"/>
    </row>
    <row r="834" spans="1:16" ht="13.9">
      <c r="A834" s="143">
        <v>30</v>
      </c>
      <c r="B834" s="124" t="s">
        <v>360</v>
      </c>
      <c r="C834" s="144" t="s">
        <v>1911</v>
      </c>
      <c r="D834" s="145" t="s">
        <v>2238</v>
      </c>
      <c r="E834" s="144" t="s">
        <v>401</v>
      </c>
      <c r="F834" s="145" t="s">
        <v>2153</v>
      </c>
      <c r="G834" s="125" t="s">
        <v>2042</v>
      </c>
      <c r="H834" s="146" t="s">
        <v>386</v>
      </c>
      <c r="I834" s="125"/>
      <c r="J834" s="125"/>
      <c r="K834" s="125"/>
      <c r="P834" s="125"/>
    </row>
    <row r="835" spans="1:16" ht="13.9">
      <c r="A835" s="143">
        <v>30</v>
      </c>
      <c r="B835" s="124" t="s">
        <v>360</v>
      </c>
      <c r="C835" s="144" t="s">
        <v>1912</v>
      </c>
      <c r="D835" s="145" t="s">
        <v>2238</v>
      </c>
      <c r="E835" s="144" t="s">
        <v>401</v>
      </c>
      <c r="F835" s="145" t="s">
        <v>2153</v>
      </c>
      <c r="G835" s="125" t="s">
        <v>2042</v>
      </c>
      <c r="H835" s="146" t="s">
        <v>386</v>
      </c>
      <c r="I835" s="125"/>
      <c r="J835" s="125"/>
      <c r="K835" s="125"/>
      <c r="P835" s="125"/>
    </row>
    <row r="836" spans="1:16" ht="13.9">
      <c r="A836" s="143">
        <v>30</v>
      </c>
      <c r="B836" s="124" t="s">
        <v>360</v>
      </c>
      <c r="C836" s="144" t="s">
        <v>1930</v>
      </c>
      <c r="D836" s="145" t="s">
        <v>2238</v>
      </c>
      <c r="E836" s="144" t="s">
        <v>401</v>
      </c>
      <c r="F836" s="145" t="s">
        <v>2153</v>
      </c>
      <c r="G836" s="125" t="s">
        <v>2042</v>
      </c>
      <c r="H836" s="146" t="s">
        <v>386</v>
      </c>
      <c r="I836" s="125"/>
      <c r="J836" s="125"/>
      <c r="K836" s="125"/>
      <c r="P836" s="125"/>
    </row>
    <row r="837" spans="1:16" ht="13.9">
      <c r="A837" s="143">
        <v>30</v>
      </c>
      <c r="B837" s="124" t="s">
        <v>360</v>
      </c>
      <c r="C837" s="144" t="s">
        <v>1938</v>
      </c>
      <c r="D837" s="145" t="s">
        <v>2238</v>
      </c>
      <c r="E837" s="144" t="s">
        <v>401</v>
      </c>
      <c r="F837" s="145" t="s">
        <v>2153</v>
      </c>
      <c r="G837" s="125" t="s">
        <v>2042</v>
      </c>
      <c r="H837" s="146" t="s">
        <v>386</v>
      </c>
      <c r="I837" s="125"/>
      <c r="J837" s="125"/>
      <c r="K837" s="125"/>
      <c r="P837" s="125"/>
    </row>
    <row r="838" spans="1:16" ht="13.9">
      <c r="A838" s="143">
        <v>30</v>
      </c>
      <c r="B838" s="124" t="s">
        <v>360</v>
      </c>
      <c r="C838" s="144" t="s">
        <v>1944</v>
      </c>
      <c r="D838" s="145" t="s">
        <v>2238</v>
      </c>
      <c r="E838" s="144" t="s">
        <v>401</v>
      </c>
      <c r="F838" s="145" t="s">
        <v>2153</v>
      </c>
      <c r="G838" s="125" t="s">
        <v>2042</v>
      </c>
      <c r="H838" s="146" t="s">
        <v>386</v>
      </c>
      <c r="I838" s="125"/>
      <c r="J838" s="125"/>
      <c r="K838" s="125"/>
      <c r="P838" s="125"/>
    </row>
    <row r="839" spans="1:16" ht="13.9">
      <c r="A839" s="143">
        <v>30</v>
      </c>
      <c r="B839" s="124" t="s">
        <v>360</v>
      </c>
      <c r="C839" s="144" t="s">
        <v>1946</v>
      </c>
      <c r="D839" s="145" t="s">
        <v>2238</v>
      </c>
      <c r="E839" s="144" t="s">
        <v>401</v>
      </c>
      <c r="F839" s="145" t="s">
        <v>2153</v>
      </c>
      <c r="G839" s="125" t="s">
        <v>2042</v>
      </c>
      <c r="H839" s="146" t="s">
        <v>386</v>
      </c>
      <c r="I839" s="125"/>
      <c r="J839" s="125"/>
      <c r="K839" s="125"/>
      <c r="P839" s="125"/>
    </row>
    <row r="840" spans="1:16" ht="13.9">
      <c r="A840" s="143">
        <v>30</v>
      </c>
      <c r="B840" s="124" t="s">
        <v>360</v>
      </c>
      <c r="C840" s="144" t="s">
        <v>1964</v>
      </c>
      <c r="D840" s="145" t="s">
        <v>2238</v>
      </c>
      <c r="E840" s="144" t="s">
        <v>401</v>
      </c>
      <c r="F840" s="145" t="s">
        <v>2153</v>
      </c>
      <c r="G840" s="125" t="s">
        <v>2042</v>
      </c>
      <c r="H840" s="146" t="s">
        <v>386</v>
      </c>
      <c r="I840" s="125"/>
      <c r="J840" s="125"/>
      <c r="K840" s="125"/>
      <c r="P840" s="125"/>
    </row>
    <row r="841" spans="1:16" ht="13.9">
      <c r="A841" s="143">
        <v>30</v>
      </c>
      <c r="B841" s="124" t="s">
        <v>360</v>
      </c>
      <c r="C841" s="144" t="s">
        <v>1969</v>
      </c>
      <c r="D841" s="145" t="s">
        <v>2238</v>
      </c>
      <c r="E841" s="144" t="s">
        <v>401</v>
      </c>
      <c r="F841" s="145" t="s">
        <v>2153</v>
      </c>
      <c r="G841" s="125" t="s">
        <v>2042</v>
      </c>
      <c r="H841" s="146" t="s">
        <v>386</v>
      </c>
      <c r="I841" s="125"/>
      <c r="J841" s="125"/>
      <c r="K841" s="125"/>
      <c r="P841" s="125"/>
    </row>
    <row r="842" spans="1:16" ht="13.9">
      <c r="A842" s="143">
        <v>30</v>
      </c>
      <c r="B842" s="124" t="s">
        <v>360</v>
      </c>
      <c r="C842" s="144" t="s">
        <v>1974</v>
      </c>
      <c r="D842" s="145" t="s">
        <v>2238</v>
      </c>
      <c r="E842" s="144" t="s">
        <v>401</v>
      </c>
      <c r="F842" s="145" t="s">
        <v>2153</v>
      </c>
      <c r="G842" s="125" t="s">
        <v>2042</v>
      </c>
      <c r="H842" s="146" t="s">
        <v>386</v>
      </c>
      <c r="I842" s="125"/>
      <c r="J842" s="125"/>
      <c r="K842" s="125"/>
      <c r="P842" s="125"/>
    </row>
    <row r="843" spans="1:16" ht="13.9">
      <c r="A843" s="143">
        <v>30</v>
      </c>
      <c r="B843" s="124" t="s">
        <v>360</v>
      </c>
      <c r="C843" s="144" t="s">
        <v>1977</v>
      </c>
      <c r="D843" s="145" t="s">
        <v>2238</v>
      </c>
      <c r="E843" s="144" t="s">
        <v>401</v>
      </c>
      <c r="F843" s="145" t="s">
        <v>2153</v>
      </c>
      <c r="G843" s="125" t="s">
        <v>2042</v>
      </c>
      <c r="H843" s="146" t="s">
        <v>386</v>
      </c>
      <c r="I843" s="125"/>
      <c r="J843" s="125"/>
      <c r="K843" s="125"/>
      <c r="P843" s="125"/>
    </row>
    <row r="844" spans="1:16" ht="13.9">
      <c r="A844" s="143">
        <v>30</v>
      </c>
      <c r="B844" s="124" t="s">
        <v>360</v>
      </c>
      <c r="C844" s="144" t="s">
        <v>1980</v>
      </c>
      <c r="D844" s="145" t="s">
        <v>2238</v>
      </c>
      <c r="E844" s="144" t="s">
        <v>401</v>
      </c>
      <c r="F844" s="145" t="s">
        <v>2153</v>
      </c>
      <c r="G844" s="125" t="s">
        <v>2042</v>
      </c>
      <c r="H844" s="146" t="s">
        <v>386</v>
      </c>
      <c r="I844" s="125"/>
      <c r="J844" s="125"/>
      <c r="K844" s="125"/>
      <c r="P844" s="125"/>
    </row>
    <row r="845" spans="1:16" ht="13.9">
      <c r="A845" s="143">
        <v>30</v>
      </c>
      <c r="B845" s="124" t="s">
        <v>360</v>
      </c>
      <c r="C845" s="144" t="s">
        <v>1981</v>
      </c>
      <c r="D845" s="145" t="s">
        <v>2238</v>
      </c>
      <c r="E845" s="144" t="s">
        <v>401</v>
      </c>
      <c r="F845" s="145" t="s">
        <v>2153</v>
      </c>
      <c r="G845" s="125" t="s">
        <v>2042</v>
      </c>
      <c r="H845" s="146" t="s">
        <v>386</v>
      </c>
      <c r="I845" s="125"/>
      <c r="J845" s="125"/>
      <c r="K845" s="125"/>
      <c r="P845" s="125"/>
    </row>
    <row r="846" spans="1:16" ht="13.9">
      <c r="A846" s="143">
        <v>30</v>
      </c>
      <c r="B846" s="124" t="s">
        <v>360</v>
      </c>
      <c r="C846" s="144" t="s">
        <v>2009</v>
      </c>
      <c r="D846" s="145" t="s">
        <v>2238</v>
      </c>
      <c r="E846" s="144" t="s">
        <v>401</v>
      </c>
      <c r="F846" s="145" t="s">
        <v>2153</v>
      </c>
      <c r="G846" s="125" t="s">
        <v>2042</v>
      </c>
      <c r="H846" s="146" t="s">
        <v>386</v>
      </c>
      <c r="I846" s="125"/>
      <c r="J846" s="125"/>
      <c r="K846" s="125"/>
      <c r="P846" s="125"/>
    </row>
    <row r="847" spans="1:16" ht="13.9">
      <c r="A847" s="143">
        <v>43</v>
      </c>
      <c r="B847" s="124" t="s">
        <v>2217</v>
      </c>
      <c r="C847" s="144" t="s">
        <v>892</v>
      </c>
      <c r="D847" s="145" t="s">
        <v>2239</v>
      </c>
      <c r="E847" s="144" t="s">
        <v>489</v>
      </c>
      <c r="F847" s="145" t="s">
        <v>1321</v>
      </c>
      <c r="G847" s="125" t="s">
        <v>2130</v>
      </c>
      <c r="H847" s="146" t="s">
        <v>951</v>
      </c>
      <c r="I847" s="125"/>
      <c r="J847" s="125"/>
      <c r="K847" s="125"/>
      <c r="P847" s="125"/>
    </row>
    <row r="848" spans="1:16" ht="13.9">
      <c r="A848" s="143">
        <v>43</v>
      </c>
      <c r="B848" s="124" t="s">
        <v>2217</v>
      </c>
      <c r="C848" s="144" t="s">
        <v>897</v>
      </c>
      <c r="D848" s="145" t="s">
        <v>2239</v>
      </c>
      <c r="E848" s="144" t="s">
        <v>489</v>
      </c>
      <c r="F848" s="145" t="s">
        <v>1321</v>
      </c>
      <c r="G848" s="125" t="s">
        <v>2130</v>
      </c>
      <c r="H848" s="146" t="s">
        <v>951</v>
      </c>
      <c r="I848" s="125"/>
      <c r="J848" s="125"/>
      <c r="K848" s="125"/>
      <c r="P848" s="125"/>
    </row>
    <row r="849" spans="1:16" ht="13.9">
      <c r="A849" s="143">
        <v>43</v>
      </c>
      <c r="B849" s="124" t="s">
        <v>2217</v>
      </c>
      <c r="C849" s="144" t="s">
        <v>914</v>
      </c>
      <c r="D849" s="145" t="s">
        <v>2239</v>
      </c>
      <c r="E849" s="144" t="s">
        <v>489</v>
      </c>
      <c r="F849" s="145" t="s">
        <v>1321</v>
      </c>
      <c r="G849" s="125" t="s">
        <v>2130</v>
      </c>
      <c r="H849" s="146" t="s">
        <v>951</v>
      </c>
      <c r="I849" s="125"/>
      <c r="J849" s="125"/>
      <c r="K849" s="125"/>
      <c r="P849" s="125"/>
    </row>
    <row r="850" spans="1:16" ht="13.9">
      <c r="A850" s="143">
        <v>43</v>
      </c>
      <c r="B850" s="124" t="s">
        <v>2217</v>
      </c>
      <c r="C850" s="144" t="s">
        <v>922</v>
      </c>
      <c r="D850" s="145" t="s">
        <v>2239</v>
      </c>
      <c r="E850" s="144" t="s">
        <v>489</v>
      </c>
      <c r="F850" s="145" t="s">
        <v>1321</v>
      </c>
      <c r="G850" s="125" t="s">
        <v>2130</v>
      </c>
      <c r="H850" s="146" t="s">
        <v>951</v>
      </c>
      <c r="I850" s="125"/>
      <c r="J850" s="125"/>
      <c r="K850" s="125"/>
      <c r="P850" s="125"/>
    </row>
    <row r="851" spans="1:16" ht="13.9">
      <c r="A851" s="143">
        <v>43</v>
      </c>
      <c r="B851" s="124" t="s">
        <v>2217</v>
      </c>
      <c r="C851" s="144" t="s">
        <v>942</v>
      </c>
      <c r="D851" s="145" t="s">
        <v>2239</v>
      </c>
      <c r="E851" s="144" t="s">
        <v>489</v>
      </c>
      <c r="F851" s="145" t="s">
        <v>1321</v>
      </c>
      <c r="G851" s="125" t="s">
        <v>2130</v>
      </c>
      <c r="H851" s="146" t="s">
        <v>951</v>
      </c>
      <c r="I851" s="125"/>
      <c r="J851" s="125"/>
      <c r="K851" s="125"/>
      <c r="P851" s="125"/>
    </row>
    <row r="852" spans="1:16" ht="13.9">
      <c r="A852" s="143">
        <v>43</v>
      </c>
      <c r="B852" s="124" t="s">
        <v>2217</v>
      </c>
      <c r="C852" s="144" t="s">
        <v>964</v>
      </c>
      <c r="D852" s="145" t="s">
        <v>2239</v>
      </c>
      <c r="E852" s="144" t="s">
        <v>489</v>
      </c>
      <c r="F852" s="145" t="s">
        <v>1321</v>
      </c>
      <c r="G852" s="125" t="s">
        <v>2130</v>
      </c>
      <c r="H852" s="146" t="s">
        <v>951</v>
      </c>
      <c r="I852" s="125"/>
      <c r="J852" s="125"/>
      <c r="K852" s="125"/>
      <c r="P852" s="125"/>
    </row>
    <row r="853" spans="1:16" ht="13.9">
      <c r="A853" s="143">
        <v>43</v>
      </c>
      <c r="B853" s="124" t="s">
        <v>2217</v>
      </c>
      <c r="C853" s="144" t="s">
        <v>970</v>
      </c>
      <c r="D853" s="145" t="s">
        <v>2239</v>
      </c>
      <c r="E853" s="144" t="s">
        <v>489</v>
      </c>
      <c r="F853" s="145" t="s">
        <v>1321</v>
      </c>
      <c r="G853" s="125" t="s">
        <v>2130</v>
      </c>
      <c r="H853" s="146" t="s">
        <v>951</v>
      </c>
      <c r="I853" s="125"/>
      <c r="J853" s="125"/>
      <c r="K853" s="125"/>
      <c r="P853" s="125"/>
    </row>
    <row r="854" spans="1:16" ht="13.9">
      <c r="A854" s="143">
        <v>43</v>
      </c>
      <c r="B854" s="124" t="s">
        <v>2217</v>
      </c>
      <c r="C854" s="144" t="s">
        <v>977</v>
      </c>
      <c r="D854" s="145" t="s">
        <v>2239</v>
      </c>
      <c r="E854" s="144" t="s">
        <v>489</v>
      </c>
      <c r="F854" s="145" t="s">
        <v>1321</v>
      </c>
      <c r="G854" s="125" t="s">
        <v>2130</v>
      </c>
      <c r="H854" s="146" t="s">
        <v>951</v>
      </c>
      <c r="I854" s="125"/>
      <c r="J854" s="125"/>
      <c r="K854" s="125"/>
      <c r="P854" s="125"/>
    </row>
    <row r="855" spans="1:16" ht="13.9">
      <c r="A855" s="143">
        <v>43</v>
      </c>
      <c r="B855" s="124" t="s">
        <v>2217</v>
      </c>
      <c r="C855" s="144" t="s">
        <v>1081</v>
      </c>
      <c r="D855" s="145" t="s">
        <v>2239</v>
      </c>
      <c r="E855" s="144" t="s">
        <v>489</v>
      </c>
      <c r="F855" s="145" t="s">
        <v>1321</v>
      </c>
      <c r="G855" s="125" t="s">
        <v>2130</v>
      </c>
      <c r="H855" s="146" t="s">
        <v>951</v>
      </c>
      <c r="I855" s="125"/>
      <c r="J855" s="125"/>
      <c r="K855" s="125"/>
      <c r="P855" s="125"/>
    </row>
    <row r="856" spans="1:16" ht="13.9">
      <c r="A856" s="143">
        <v>43</v>
      </c>
      <c r="B856" s="124" t="s">
        <v>2217</v>
      </c>
      <c r="C856" s="144" t="s">
        <v>1104</v>
      </c>
      <c r="D856" s="145" t="s">
        <v>2239</v>
      </c>
      <c r="E856" s="144" t="s">
        <v>489</v>
      </c>
      <c r="F856" s="145" t="s">
        <v>1321</v>
      </c>
      <c r="G856" s="125" t="s">
        <v>2130</v>
      </c>
      <c r="H856" s="146" t="s">
        <v>951</v>
      </c>
      <c r="I856" s="125"/>
      <c r="J856" s="125"/>
      <c r="K856" s="125"/>
      <c r="P856" s="125"/>
    </row>
    <row r="857" spans="1:16" ht="13.9">
      <c r="A857" s="143">
        <v>43</v>
      </c>
      <c r="B857" s="124" t="s">
        <v>2217</v>
      </c>
      <c r="C857" s="144" t="s">
        <v>1141</v>
      </c>
      <c r="D857" s="145" t="s">
        <v>2239</v>
      </c>
      <c r="E857" s="144" t="s">
        <v>489</v>
      </c>
      <c r="F857" s="145" t="s">
        <v>1321</v>
      </c>
      <c r="G857" s="125" t="s">
        <v>2130</v>
      </c>
      <c r="H857" s="146" t="s">
        <v>951</v>
      </c>
      <c r="I857" s="125"/>
      <c r="J857" s="125"/>
      <c r="K857" s="125"/>
      <c r="P857" s="125"/>
    </row>
    <row r="858" spans="1:16" ht="13.9">
      <c r="A858" s="143">
        <v>43</v>
      </c>
      <c r="B858" s="124" t="s">
        <v>2217</v>
      </c>
      <c r="C858" s="144" t="s">
        <v>1164</v>
      </c>
      <c r="D858" s="145" t="s">
        <v>2239</v>
      </c>
      <c r="E858" s="144" t="s">
        <v>489</v>
      </c>
      <c r="F858" s="145" t="s">
        <v>1321</v>
      </c>
      <c r="G858" s="125" t="s">
        <v>2130</v>
      </c>
      <c r="H858" s="146" t="s">
        <v>951</v>
      </c>
      <c r="I858" s="125"/>
      <c r="J858" s="125"/>
      <c r="K858" s="125"/>
      <c r="P858" s="125"/>
    </row>
    <row r="859" spans="1:16" ht="13.9">
      <c r="A859" s="143">
        <v>43</v>
      </c>
      <c r="B859" s="124" t="s">
        <v>2217</v>
      </c>
      <c r="C859" s="144" t="s">
        <v>1202</v>
      </c>
      <c r="D859" s="145" t="s">
        <v>2239</v>
      </c>
      <c r="E859" s="144" t="s">
        <v>489</v>
      </c>
      <c r="F859" s="145" t="s">
        <v>1321</v>
      </c>
      <c r="G859" s="125" t="s">
        <v>2130</v>
      </c>
      <c r="H859" s="146" t="s">
        <v>951</v>
      </c>
      <c r="I859" s="125"/>
      <c r="J859" s="125"/>
      <c r="K859" s="125"/>
      <c r="P859" s="125"/>
    </row>
    <row r="860" spans="1:16" ht="13.9">
      <c r="A860" s="143">
        <v>43</v>
      </c>
      <c r="B860" s="124" t="s">
        <v>2217</v>
      </c>
      <c r="C860" s="144" t="s">
        <v>1209</v>
      </c>
      <c r="D860" s="145" t="s">
        <v>2239</v>
      </c>
      <c r="E860" s="144" t="s">
        <v>489</v>
      </c>
      <c r="F860" s="145" t="s">
        <v>1321</v>
      </c>
      <c r="G860" s="125" t="s">
        <v>2130</v>
      </c>
      <c r="H860" s="146" t="s">
        <v>951</v>
      </c>
      <c r="I860" s="125"/>
      <c r="J860" s="125"/>
      <c r="K860" s="125"/>
      <c r="P860" s="125"/>
    </row>
    <row r="861" spans="1:16" ht="13.9">
      <c r="A861" s="143">
        <v>43</v>
      </c>
      <c r="B861" s="124" t="s">
        <v>2217</v>
      </c>
      <c r="C861" s="144" t="s">
        <v>903</v>
      </c>
      <c r="D861" s="145" t="s">
        <v>2240</v>
      </c>
      <c r="E861" s="144" t="s">
        <v>432</v>
      </c>
      <c r="F861" s="145" t="s">
        <v>1381</v>
      </c>
      <c r="G861" s="125" t="s">
        <v>2130</v>
      </c>
      <c r="H861" s="146" t="s">
        <v>951</v>
      </c>
      <c r="I861" s="125"/>
      <c r="J861" s="125"/>
      <c r="K861" s="125"/>
      <c r="P861" s="125"/>
    </row>
    <row r="862" spans="1:16" ht="13.9">
      <c r="A862" s="143">
        <v>43</v>
      </c>
      <c r="B862" s="124" t="s">
        <v>2217</v>
      </c>
      <c r="C862" s="144" t="s">
        <v>928</v>
      </c>
      <c r="D862" s="145" t="s">
        <v>2240</v>
      </c>
      <c r="E862" s="144" t="s">
        <v>432</v>
      </c>
      <c r="F862" s="145" t="s">
        <v>1381</v>
      </c>
      <c r="G862" s="125" t="s">
        <v>2130</v>
      </c>
      <c r="H862" s="146" t="s">
        <v>951</v>
      </c>
      <c r="I862" s="125"/>
      <c r="J862" s="125"/>
      <c r="K862" s="125"/>
      <c r="P862" s="125"/>
    </row>
    <row r="863" spans="1:16" ht="13.9">
      <c r="A863" s="143">
        <v>43</v>
      </c>
      <c r="B863" s="124" t="s">
        <v>2217</v>
      </c>
      <c r="C863" s="144" t="s">
        <v>949</v>
      </c>
      <c r="D863" s="145" t="s">
        <v>2240</v>
      </c>
      <c r="E863" s="144" t="s">
        <v>432</v>
      </c>
      <c r="F863" s="145" t="s">
        <v>1381</v>
      </c>
      <c r="G863" s="125" t="s">
        <v>2130</v>
      </c>
      <c r="H863" s="146" t="s">
        <v>951</v>
      </c>
      <c r="I863" s="125"/>
      <c r="J863" s="125"/>
      <c r="K863" s="125"/>
      <c r="P863" s="125"/>
    </row>
    <row r="864" spans="1:16" ht="13.9">
      <c r="A864" s="143">
        <v>43</v>
      </c>
      <c r="B864" s="124" t="s">
        <v>2217</v>
      </c>
      <c r="C864" s="144" t="s">
        <v>991</v>
      </c>
      <c r="D864" s="145" t="s">
        <v>2240</v>
      </c>
      <c r="E864" s="144" t="s">
        <v>432</v>
      </c>
      <c r="F864" s="145" t="s">
        <v>1381</v>
      </c>
      <c r="G864" s="125" t="s">
        <v>2130</v>
      </c>
      <c r="H864" s="146" t="s">
        <v>951</v>
      </c>
      <c r="I864" s="125"/>
      <c r="J864" s="125"/>
      <c r="K864" s="125"/>
      <c r="P864" s="125"/>
    </row>
    <row r="865" spans="1:16" ht="13.9">
      <c r="A865" s="143">
        <v>43</v>
      </c>
      <c r="B865" s="124" t="s">
        <v>2217</v>
      </c>
      <c r="C865" s="144" t="s">
        <v>999</v>
      </c>
      <c r="D865" s="145" t="s">
        <v>2240</v>
      </c>
      <c r="E865" s="144" t="s">
        <v>432</v>
      </c>
      <c r="F865" s="145" t="s">
        <v>1381</v>
      </c>
      <c r="G865" s="125" t="s">
        <v>2130</v>
      </c>
      <c r="H865" s="146" t="s">
        <v>951</v>
      </c>
      <c r="I865" s="125"/>
      <c r="J865" s="125"/>
      <c r="K865" s="125"/>
      <c r="P865" s="125"/>
    </row>
    <row r="866" spans="1:16" ht="13.9">
      <c r="A866" s="143">
        <v>43</v>
      </c>
      <c r="B866" s="124" t="s">
        <v>2217</v>
      </c>
      <c r="C866" s="144" t="s">
        <v>1013</v>
      </c>
      <c r="D866" s="145" t="s">
        <v>2240</v>
      </c>
      <c r="E866" s="144" t="s">
        <v>432</v>
      </c>
      <c r="F866" s="145" t="s">
        <v>1381</v>
      </c>
      <c r="G866" s="125" t="s">
        <v>2130</v>
      </c>
      <c r="H866" s="146" t="s">
        <v>951</v>
      </c>
      <c r="I866" s="125"/>
      <c r="J866" s="125"/>
      <c r="K866" s="125"/>
      <c r="P866" s="125"/>
    </row>
    <row r="867" spans="1:16" ht="13.9">
      <c r="A867" s="143">
        <v>43</v>
      </c>
      <c r="B867" s="124" t="s">
        <v>2217</v>
      </c>
      <c r="C867" s="144" t="s">
        <v>1043</v>
      </c>
      <c r="D867" s="145" t="s">
        <v>2240</v>
      </c>
      <c r="E867" s="144" t="s">
        <v>432</v>
      </c>
      <c r="F867" s="145" t="s">
        <v>1381</v>
      </c>
      <c r="G867" s="125" t="s">
        <v>2130</v>
      </c>
      <c r="H867" s="146" t="s">
        <v>951</v>
      </c>
      <c r="I867" s="125"/>
      <c r="J867" s="125"/>
      <c r="K867" s="125"/>
      <c r="P867" s="125"/>
    </row>
    <row r="868" spans="1:16" ht="13.9">
      <c r="A868" s="143">
        <v>43</v>
      </c>
      <c r="B868" s="124" t="s">
        <v>2217</v>
      </c>
      <c r="C868" s="144" t="s">
        <v>1050</v>
      </c>
      <c r="D868" s="145" t="s">
        <v>2240</v>
      </c>
      <c r="E868" s="144" t="s">
        <v>432</v>
      </c>
      <c r="F868" s="145" t="s">
        <v>1381</v>
      </c>
      <c r="G868" s="125" t="s">
        <v>2130</v>
      </c>
      <c r="H868" s="146" t="s">
        <v>951</v>
      </c>
      <c r="I868" s="125"/>
      <c r="J868" s="125"/>
      <c r="K868" s="125"/>
      <c r="P868" s="125"/>
    </row>
    <row r="869" spans="1:16" ht="13.9">
      <c r="A869" s="143">
        <v>43</v>
      </c>
      <c r="B869" s="124" t="s">
        <v>2217</v>
      </c>
      <c r="C869" s="144" t="s">
        <v>1057</v>
      </c>
      <c r="D869" s="145" t="s">
        <v>2240</v>
      </c>
      <c r="E869" s="152" t="s">
        <v>432</v>
      </c>
      <c r="F869" s="145" t="s">
        <v>1381</v>
      </c>
      <c r="G869" s="125" t="s">
        <v>2130</v>
      </c>
      <c r="H869" s="146" t="s">
        <v>951</v>
      </c>
      <c r="I869" s="125"/>
      <c r="J869" s="125"/>
      <c r="K869" s="125"/>
      <c r="P869" s="125"/>
    </row>
    <row r="870" spans="1:16" ht="13.9">
      <c r="A870" s="143">
        <v>43</v>
      </c>
      <c r="B870" s="124" t="s">
        <v>2217</v>
      </c>
      <c r="C870" s="144" t="s">
        <v>1064</v>
      </c>
      <c r="D870" s="145" t="s">
        <v>2240</v>
      </c>
      <c r="E870" s="144" t="s">
        <v>432</v>
      </c>
      <c r="F870" s="145" t="s">
        <v>1381</v>
      </c>
      <c r="G870" s="125" t="s">
        <v>2130</v>
      </c>
      <c r="H870" s="146" t="s">
        <v>951</v>
      </c>
      <c r="I870" s="125"/>
      <c r="J870" s="125"/>
      <c r="K870" s="125"/>
      <c r="P870" s="125"/>
    </row>
    <row r="871" spans="1:16" ht="13.9">
      <c r="A871" s="143">
        <v>43</v>
      </c>
      <c r="B871" s="124" t="s">
        <v>2217</v>
      </c>
      <c r="C871" s="144" t="s">
        <v>1095</v>
      </c>
      <c r="D871" s="145" t="s">
        <v>2240</v>
      </c>
      <c r="E871" s="144" t="s">
        <v>432</v>
      </c>
      <c r="F871" s="145" t="s">
        <v>1381</v>
      </c>
      <c r="G871" s="125" t="s">
        <v>2130</v>
      </c>
      <c r="H871" s="146" t="s">
        <v>951</v>
      </c>
      <c r="I871" s="125"/>
      <c r="J871" s="125"/>
      <c r="K871" s="125"/>
      <c r="P871" s="125"/>
    </row>
    <row r="872" spans="1:16" ht="13.9">
      <c r="A872" s="143">
        <v>43</v>
      </c>
      <c r="B872" s="124" t="s">
        <v>2217</v>
      </c>
      <c r="C872" s="144" t="s">
        <v>1111</v>
      </c>
      <c r="D872" s="145" t="s">
        <v>2240</v>
      </c>
      <c r="E872" s="144" t="s">
        <v>432</v>
      </c>
      <c r="F872" s="145" t="s">
        <v>1381</v>
      </c>
      <c r="G872" s="125" t="s">
        <v>2130</v>
      </c>
      <c r="H872" s="146" t="s">
        <v>951</v>
      </c>
      <c r="I872" s="125"/>
      <c r="J872" s="125"/>
      <c r="K872" s="125"/>
      <c r="P872" s="125"/>
    </row>
    <row r="873" spans="1:16" ht="13.9">
      <c r="A873" s="143">
        <v>43</v>
      </c>
      <c r="B873" s="124" t="s">
        <v>2217</v>
      </c>
      <c r="C873" s="144" t="s">
        <v>1181</v>
      </c>
      <c r="D873" s="145" t="s">
        <v>2240</v>
      </c>
      <c r="E873" s="144" t="s">
        <v>432</v>
      </c>
      <c r="F873" s="145" t="s">
        <v>1381</v>
      </c>
      <c r="G873" s="125" t="s">
        <v>2130</v>
      </c>
      <c r="H873" s="146" t="s">
        <v>951</v>
      </c>
      <c r="I873" s="125"/>
      <c r="J873" s="125"/>
      <c r="K873" s="125"/>
      <c r="P873" s="125"/>
    </row>
    <row r="874" spans="1:16" ht="13.9">
      <c r="A874" s="143">
        <v>43</v>
      </c>
      <c r="B874" s="124" t="s">
        <v>2217</v>
      </c>
      <c r="C874" s="144" t="s">
        <v>907</v>
      </c>
      <c r="D874" s="145" t="s">
        <v>2241</v>
      </c>
      <c r="E874" s="144" t="s">
        <v>402</v>
      </c>
      <c r="F874" s="145" t="s">
        <v>1435</v>
      </c>
      <c r="G874" s="125" t="s">
        <v>2103</v>
      </c>
      <c r="H874" s="146" t="s">
        <v>274</v>
      </c>
      <c r="I874" s="125"/>
      <c r="J874" s="125"/>
      <c r="K874" s="125"/>
      <c r="P874" s="125"/>
    </row>
    <row r="875" spans="1:16" ht="13.9">
      <c r="A875" s="143">
        <v>43</v>
      </c>
      <c r="B875" s="124" t="s">
        <v>2217</v>
      </c>
      <c r="C875" s="144" t="s">
        <v>956</v>
      </c>
      <c r="D875" s="145" t="s">
        <v>2241</v>
      </c>
      <c r="E875" s="144" t="s">
        <v>402</v>
      </c>
      <c r="F875" s="145" t="s">
        <v>1435</v>
      </c>
      <c r="G875" s="125" t="s">
        <v>2103</v>
      </c>
      <c r="H875" s="146" t="s">
        <v>274</v>
      </c>
      <c r="I875" s="125"/>
      <c r="J875" s="125"/>
      <c r="K875" s="125"/>
      <c r="P875" s="125"/>
    </row>
    <row r="876" spans="1:16" ht="13.9">
      <c r="A876" s="143">
        <v>43</v>
      </c>
      <c r="B876" s="124" t="s">
        <v>2217</v>
      </c>
      <c r="C876" s="144" t="s">
        <v>1195</v>
      </c>
      <c r="D876" s="145" t="s">
        <v>2241</v>
      </c>
      <c r="E876" s="144" t="s">
        <v>402</v>
      </c>
      <c r="F876" s="145" t="s">
        <v>1435</v>
      </c>
      <c r="G876" s="125" t="s">
        <v>2103</v>
      </c>
      <c r="H876" s="146" t="s">
        <v>274</v>
      </c>
      <c r="I876" s="125"/>
      <c r="J876" s="125"/>
      <c r="K876" s="125"/>
      <c r="P876" s="125"/>
    </row>
    <row r="877" spans="1:16" ht="13.9">
      <c r="A877" s="143">
        <v>43</v>
      </c>
      <c r="B877" s="124" t="s">
        <v>2217</v>
      </c>
      <c r="C877" s="144" t="s">
        <v>935</v>
      </c>
      <c r="D877" s="145" t="s">
        <v>2242</v>
      </c>
      <c r="E877" s="144" t="s">
        <v>464</v>
      </c>
      <c r="F877" s="145" t="s">
        <v>1445</v>
      </c>
      <c r="G877" s="125" t="s">
        <v>2130</v>
      </c>
      <c r="H877" s="146" t="s">
        <v>951</v>
      </c>
      <c r="I877" s="125"/>
      <c r="J877" s="125"/>
      <c r="K877" s="125"/>
      <c r="P877" s="125"/>
    </row>
    <row r="878" spans="1:16" ht="13.9">
      <c r="A878" s="143">
        <v>43</v>
      </c>
      <c r="B878" s="124" t="s">
        <v>2217</v>
      </c>
      <c r="C878" s="144" t="s">
        <v>1021</v>
      </c>
      <c r="D878" s="145" t="s">
        <v>2240</v>
      </c>
      <c r="E878" s="144" t="s">
        <v>432</v>
      </c>
      <c r="F878" s="145" t="s">
        <v>1445</v>
      </c>
      <c r="G878" s="125" t="s">
        <v>2130</v>
      </c>
      <c r="H878" s="146" t="s">
        <v>951</v>
      </c>
      <c r="I878" s="125"/>
      <c r="J878" s="125"/>
      <c r="K878" s="125"/>
      <c r="P878" s="125"/>
    </row>
    <row r="879" spans="1:16" ht="13.9">
      <c r="A879" s="143">
        <v>43</v>
      </c>
      <c r="B879" s="124" t="s">
        <v>2217</v>
      </c>
      <c r="C879" s="144" t="s">
        <v>1149</v>
      </c>
      <c r="D879" s="145" t="s">
        <v>2242</v>
      </c>
      <c r="E879" s="144" t="s">
        <v>464</v>
      </c>
      <c r="F879" s="145" t="s">
        <v>1445</v>
      </c>
      <c r="G879" s="125" t="s">
        <v>2130</v>
      </c>
      <c r="H879" s="146" t="s">
        <v>951</v>
      </c>
      <c r="I879" s="125"/>
      <c r="J879" s="125"/>
      <c r="K879" s="125"/>
      <c r="P879" s="125"/>
    </row>
    <row r="880" spans="1:16" ht="13.9">
      <c r="A880" s="143">
        <v>43</v>
      </c>
      <c r="B880" s="124" t="s">
        <v>2217</v>
      </c>
      <c r="C880" s="144" t="s">
        <v>1029</v>
      </c>
      <c r="D880" s="145" t="s">
        <v>2243</v>
      </c>
      <c r="E880" s="144" t="s">
        <v>532</v>
      </c>
      <c r="F880" s="145" t="s">
        <v>1455</v>
      </c>
      <c r="G880" s="125" t="s">
        <v>2130</v>
      </c>
      <c r="H880" s="146" t="s">
        <v>951</v>
      </c>
      <c r="I880" s="125"/>
      <c r="J880" s="125"/>
      <c r="K880" s="125"/>
      <c r="P880" s="125"/>
    </row>
    <row r="881" spans="1:16" ht="13.9">
      <c r="A881" s="143">
        <v>43</v>
      </c>
      <c r="B881" s="124" t="s">
        <v>2217</v>
      </c>
      <c r="C881" s="144" t="s">
        <v>1088</v>
      </c>
      <c r="D881" s="145" t="s">
        <v>2243</v>
      </c>
      <c r="E881" s="144" t="s">
        <v>532</v>
      </c>
      <c r="F881" s="145" t="s">
        <v>1455</v>
      </c>
      <c r="G881" s="125" t="s">
        <v>2130</v>
      </c>
      <c r="H881" s="146" t="s">
        <v>951</v>
      </c>
      <c r="I881" s="125"/>
      <c r="J881" s="125"/>
      <c r="K881" s="125"/>
      <c r="P881" s="125"/>
    </row>
    <row r="882" spans="1:16" ht="13.9">
      <c r="A882" s="143">
        <v>43</v>
      </c>
      <c r="B882" s="124" t="s">
        <v>2217</v>
      </c>
      <c r="C882" s="144" t="s">
        <v>1119</v>
      </c>
      <c r="D882" s="145" t="s">
        <v>2243</v>
      </c>
      <c r="E882" s="144" t="s">
        <v>532</v>
      </c>
      <c r="F882" s="145" t="s">
        <v>1455</v>
      </c>
      <c r="G882" s="125" t="s">
        <v>2130</v>
      </c>
      <c r="H882" s="146" t="s">
        <v>951</v>
      </c>
      <c r="I882" s="125"/>
      <c r="J882" s="125"/>
      <c r="K882" s="125"/>
      <c r="P882" s="125"/>
    </row>
    <row r="883" spans="1:16" ht="13.9">
      <c r="A883" s="143">
        <v>43</v>
      </c>
      <c r="B883" s="124" t="s">
        <v>2217</v>
      </c>
      <c r="C883" s="144" t="s">
        <v>1126</v>
      </c>
      <c r="D883" s="145" t="s">
        <v>2243</v>
      </c>
      <c r="E883" s="144" t="s">
        <v>532</v>
      </c>
      <c r="F883" s="145" t="s">
        <v>1455</v>
      </c>
      <c r="G883" s="125" t="s">
        <v>2130</v>
      </c>
      <c r="H883" s="146" t="s">
        <v>951</v>
      </c>
      <c r="I883" s="125"/>
      <c r="J883" s="125"/>
      <c r="K883" s="125"/>
      <c r="P883" s="125"/>
    </row>
    <row r="884" spans="1:16" ht="13.9">
      <c r="A884" s="143">
        <v>43</v>
      </c>
      <c r="B884" s="124" t="s">
        <v>2217</v>
      </c>
      <c r="C884" s="144" t="s">
        <v>1133</v>
      </c>
      <c r="D884" s="145" t="s">
        <v>2243</v>
      </c>
      <c r="E884" s="144" t="s">
        <v>532</v>
      </c>
      <c r="F884" s="145" t="s">
        <v>1455</v>
      </c>
      <c r="G884" s="125" t="s">
        <v>2130</v>
      </c>
      <c r="H884" s="146" t="s">
        <v>951</v>
      </c>
      <c r="I884" s="125"/>
      <c r="J884" s="125"/>
      <c r="K884" s="125"/>
      <c r="P884" s="125"/>
    </row>
    <row r="885" spans="1:16" ht="13.9">
      <c r="A885" s="143">
        <v>43</v>
      </c>
      <c r="B885" s="124" t="s">
        <v>2217</v>
      </c>
      <c r="C885" s="144" t="s">
        <v>1173</v>
      </c>
      <c r="D885" s="145" t="s">
        <v>2243</v>
      </c>
      <c r="E885" s="144" t="s">
        <v>532</v>
      </c>
      <c r="F885" s="145" t="s">
        <v>1455</v>
      </c>
      <c r="G885" s="125" t="s">
        <v>2130</v>
      </c>
      <c r="H885" s="146" t="s">
        <v>951</v>
      </c>
      <c r="I885" s="125"/>
      <c r="J885" s="125"/>
      <c r="K885" s="125"/>
      <c r="P885" s="125"/>
    </row>
    <row r="886" spans="1:16" ht="13.9">
      <c r="A886" s="143">
        <v>43</v>
      </c>
      <c r="B886" s="124" t="s">
        <v>2217</v>
      </c>
      <c r="C886" s="144" t="s">
        <v>1216</v>
      </c>
      <c r="D886" s="145" t="s">
        <v>2243</v>
      </c>
      <c r="E886" s="144" t="s">
        <v>532</v>
      </c>
      <c r="F886" s="145" t="s">
        <v>1455</v>
      </c>
      <c r="G886" s="125" t="s">
        <v>2130</v>
      </c>
      <c r="H886" s="146" t="s">
        <v>951</v>
      </c>
      <c r="I886" s="125"/>
      <c r="J886" s="125"/>
      <c r="K886" s="125"/>
      <c r="P886" s="125"/>
    </row>
    <row r="887" spans="1:16" ht="13.9">
      <c r="A887" s="143">
        <v>30</v>
      </c>
      <c r="B887" s="124" t="s">
        <v>360</v>
      </c>
      <c r="C887" s="144" t="s">
        <v>826</v>
      </c>
      <c r="D887" s="145" t="s">
        <v>2244</v>
      </c>
      <c r="E887" s="144" t="s">
        <v>631</v>
      </c>
      <c r="F887" s="145" t="s">
        <v>2160</v>
      </c>
      <c r="G887" s="125" t="s">
        <v>2042</v>
      </c>
      <c r="H887" s="146" t="s">
        <v>386</v>
      </c>
      <c r="I887" s="125"/>
      <c r="J887" s="125"/>
      <c r="K887" s="125"/>
      <c r="P887" s="125"/>
    </row>
    <row r="888" spans="1:16" ht="13.9">
      <c r="A888" s="143">
        <v>30</v>
      </c>
      <c r="B888" s="124" t="s">
        <v>360</v>
      </c>
      <c r="C888" s="144" t="s">
        <v>876</v>
      </c>
      <c r="D888" s="145" t="s">
        <v>2244</v>
      </c>
      <c r="E888" s="144" t="s">
        <v>631</v>
      </c>
      <c r="F888" s="145" t="s">
        <v>2160</v>
      </c>
      <c r="G888" s="125" t="s">
        <v>2042</v>
      </c>
      <c r="H888" s="146" t="s">
        <v>386</v>
      </c>
      <c r="I888" s="125"/>
      <c r="J888" s="125"/>
      <c r="K888" s="125"/>
      <c r="P888" s="125"/>
    </row>
    <row r="889" spans="1:16" ht="13.9">
      <c r="A889" s="143">
        <v>30</v>
      </c>
      <c r="B889" s="124" t="s">
        <v>360</v>
      </c>
      <c r="C889" s="144" t="s">
        <v>1270</v>
      </c>
      <c r="D889" s="145" t="s">
        <v>2244</v>
      </c>
      <c r="E889" s="144" t="s">
        <v>631</v>
      </c>
      <c r="F889" s="145" t="s">
        <v>2160</v>
      </c>
      <c r="G889" s="125" t="s">
        <v>2042</v>
      </c>
      <c r="H889" s="146" t="s">
        <v>386</v>
      </c>
      <c r="I889" s="125"/>
      <c r="J889" s="125"/>
      <c r="K889" s="125"/>
      <c r="P889" s="125"/>
    </row>
    <row r="890" spans="1:16" ht="13.9">
      <c r="A890" s="143">
        <v>30</v>
      </c>
      <c r="B890" s="124" t="s">
        <v>360</v>
      </c>
      <c r="C890" s="144" t="s">
        <v>1299</v>
      </c>
      <c r="D890" s="145" t="s">
        <v>2244</v>
      </c>
      <c r="E890" s="144" t="s">
        <v>631</v>
      </c>
      <c r="F890" s="145" t="s">
        <v>2160</v>
      </c>
      <c r="G890" s="125" t="s">
        <v>2042</v>
      </c>
      <c r="H890" s="146" t="s">
        <v>386</v>
      </c>
      <c r="I890" s="125"/>
      <c r="J890" s="125"/>
      <c r="K890" s="125"/>
      <c r="P890" s="125"/>
    </row>
    <row r="891" spans="1:16" ht="13.9">
      <c r="A891" s="143">
        <v>30</v>
      </c>
      <c r="B891" s="124" t="s">
        <v>360</v>
      </c>
      <c r="C891" s="144" t="s">
        <v>1419</v>
      </c>
      <c r="D891" s="145" t="s">
        <v>2244</v>
      </c>
      <c r="E891" s="144" t="s">
        <v>631</v>
      </c>
      <c r="F891" s="145" t="s">
        <v>2160</v>
      </c>
      <c r="G891" s="125" t="s">
        <v>2042</v>
      </c>
      <c r="H891" s="146" t="s">
        <v>386</v>
      </c>
      <c r="I891" s="125"/>
      <c r="J891" s="125"/>
      <c r="K891" s="125"/>
      <c r="P891" s="125"/>
    </row>
    <row r="892" spans="1:16" ht="13.9">
      <c r="A892" s="143">
        <v>30</v>
      </c>
      <c r="B892" s="124" t="s">
        <v>360</v>
      </c>
      <c r="C892" s="144" t="s">
        <v>1543</v>
      </c>
      <c r="D892" s="145" t="s">
        <v>2244</v>
      </c>
      <c r="E892" s="144" t="s">
        <v>631</v>
      </c>
      <c r="F892" s="145" t="s">
        <v>2160</v>
      </c>
      <c r="G892" s="125" t="s">
        <v>2042</v>
      </c>
      <c r="H892" s="146" t="s">
        <v>386</v>
      </c>
      <c r="I892" s="125"/>
      <c r="J892" s="125"/>
      <c r="K892" s="125"/>
      <c r="P892" s="125"/>
    </row>
    <row r="893" spans="1:16" ht="13.9">
      <c r="A893" s="143">
        <v>30</v>
      </c>
      <c r="B893" s="124" t="s">
        <v>360</v>
      </c>
      <c r="C893" s="144" t="s">
        <v>1561</v>
      </c>
      <c r="D893" s="145" t="s">
        <v>2244</v>
      </c>
      <c r="E893" s="144" t="s">
        <v>631</v>
      </c>
      <c r="F893" s="145" t="s">
        <v>2160</v>
      </c>
      <c r="G893" s="125" t="s">
        <v>2042</v>
      </c>
      <c r="H893" s="146" t="s">
        <v>386</v>
      </c>
      <c r="I893" s="125"/>
      <c r="J893" s="125"/>
      <c r="K893" s="125"/>
      <c r="P893" s="125"/>
    </row>
    <row r="894" spans="1:16" ht="13.9">
      <c r="A894" s="143">
        <v>30</v>
      </c>
      <c r="B894" s="124" t="s">
        <v>360</v>
      </c>
      <c r="C894" s="144" t="s">
        <v>1656</v>
      </c>
      <c r="D894" s="145" t="s">
        <v>2244</v>
      </c>
      <c r="E894" s="144" t="s">
        <v>631</v>
      </c>
      <c r="F894" s="145" t="s">
        <v>2160</v>
      </c>
      <c r="G894" s="125" t="s">
        <v>2042</v>
      </c>
      <c r="H894" s="146" t="s">
        <v>386</v>
      </c>
      <c r="I894" s="125"/>
      <c r="J894" s="125"/>
      <c r="K894" s="125"/>
      <c r="P894" s="125"/>
    </row>
    <row r="895" spans="1:16" ht="13.9">
      <c r="A895" s="143">
        <v>30</v>
      </c>
      <c r="B895" s="124" t="s">
        <v>360</v>
      </c>
      <c r="C895" s="144" t="s">
        <v>1663</v>
      </c>
      <c r="D895" s="145" t="s">
        <v>2244</v>
      </c>
      <c r="E895" s="144" t="s">
        <v>631</v>
      </c>
      <c r="F895" s="145" t="s">
        <v>2160</v>
      </c>
      <c r="G895" s="125" t="s">
        <v>2042</v>
      </c>
      <c r="H895" s="146" t="s">
        <v>386</v>
      </c>
      <c r="I895" s="125"/>
      <c r="J895" s="125"/>
      <c r="K895" s="125"/>
      <c r="P895" s="125"/>
    </row>
    <row r="896" spans="1:16" ht="13.9">
      <c r="A896" s="143">
        <v>30</v>
      </c>
      <c r="B896" s="124" t="s">
        <v>360</v>
      </c>
      <c r="C896" s="144" t="s">
        <v>1694</v>
      </c>
      <c r="D896" s="145" t="s">
        <v>2244</v>
      </c>
      <c r="E896" s="144" t="s">
        <v>631</v>
      </c>
      <c r="F896" s="145" t="s">
        <v>2160</v>
      </c>
      <c r="G896" s="125" t="s">
        <v>2042</v>
      </c>
      <c r="H896" s="146" t="s">
        <v>386</v>
      </c>
      <c r="I896" s="125"/>
      <c r="J896" s="125"/>
      <c r="K896" s="125"/>
      <c r="P896" s="125"/>
    </row>
    <row r="897" spans="1:16" ht="13.9">
      <c r="A897" s="143">
        <v>30</v>
      </c>
      <c r="B897" s="124" t="s">
        <v>360</v>
      </c>
      <c r="C897" s="144" t="s">
        <v>1726</v>
      </c>
      <c r="D897" s="145" t="s">
        <v>2244</v>
      </c>
      <c r="E897" s="144" t="s">
        <v>631</v>
      </c>
      <c r="F897" s="145" t="s">
        <v>2160</v>
      </c>
      <c r="G897" s="125" t="s">
        <v>2042</v>
      </c>
      <c r="H897" s="146" t="s">
        <v>386</v>
      </c>
      <c r="I897" s="125"/>
      <c r="J897" s="125"/>
      <c r="K897" s="125"/>
      <c r="P897" s="125"/>
    </row>
    <row r="898" spans="1:16" ht="13.9">
      <c r="A898" s="143">
        <v>30</v>
      </c>
      <c r="B898" s="124" t="s">
        <v>360</v>
      </c>
      <c r="C898" s="144" t="s">
        <v>1767</v>
      </c>
      <c r="D898" s="145" t="s">
        <v>2244</v>
      </c>
      <c r="E898" s="144" t="s">
        <v>631</v>
      </c>
      <c r="F898" s="145" t="s">
        <v>2160</v>
      </c>
      <c r="G898" s="125" t="s">
        <v>2042</v>
      </c>
      <c r="H898" s="146" t="s">
        <v>386</v>
      </c>
      <c r="I898" s="125"/>
      <c r="J898" s="125"/>
      <c r="K898" s="125"/>
      <c r="P898" s="125"/>
    </row>
    <row r="899" spans="1:16" ht="13.9">
      <c r="A899" s="143">
        <v>30</v>
      </c>
      <c r="B899" s="124" t="s">
        <v>360</v>
      </c>
      <c r="C899" s="144" t="s">
        <v>1772</v>
      </c>
      <c r="D899" s="145" t="s">
        <v>2244</v>
      </c>
      <c r="E899" s="144" t="s">
        <v>631</v>
      </c>
      <c r="F899" s="145" t="s">
        <v>2160</v>
      </c>
      <c r="G899" s="125" t="s">
        <v>2042</v>
      </c>
      <c r="H899" s="146" t="s">
        <v>386</v>
      </c>
      <c r="I899" s="125"/>
      <c r="J899" s="125"/>
      <c r="K899" s="125"/>
      <c r="P899" s="125"/>
    </row>
    <row r="900" spans="1:16" ht="13.9">
      <c r="A900" s="143">
        <v>30</v>
      </c>
      <c r="B900" s="124" t="s">
        <v>360</v>
      </c>
      <c r="C900" s="144" t="s">
        <v>1792</v>
      </c>
      <c r="D900" s="145" t="s">
        <v>2244</v>
      </c>
      <c r="E900" s="144" t="s">
        <v>631</v>
      </c>
      <c r="F900" s="145" t="s">
        <v>2160</v>
      </c>
      <c r="G900" s="125" t="s">
        <v>2042</v>
      </c>
      <c r="H900" s="146" t="s">
        <v>386</v>
      </c>
      <c r="I900" s="125"/>
      <c r="J900" s="125"/>
      <c r="K900" s="125"/>
      <c r="P900" s="125"/>
    </row>
    <row r="901" spans="1:16" ht="13.9">
      <c r="A901" s="143">
        <v>30</v>
      </c>
      <c r="B901" s="124" t="s">
        <v>360</v>
      </c>
      <c r="C901" s="144" t="s">
        <v>1886</v>
      </c>
      <c r="D901" s="145" t="s">
        <v>2244</v>
      </c>
      <c r="E901" s="144" t="s">
        <v>631</v>
      </c>
      <c r="F901" s="145" t="s">
        <v>2160</v>
      </c>
      <c r="G901" s="125" t="s">
        <v>2042</v>
      </c>
      <c r="H901" s="146" t="s">
        <v>386</v>
      </c>
      <c r="I901" s="125"/>
      <c r="J901" s="125"/>
      <c r="K901" s="125"/>
      <c r="P901" s="125"/>
    </row>
    <row r="902" spans="1:16" ht="13.9">
      <c r="A902" s="143">
        <v>30</v>
      </c>
      <c r="B902" s="124" t="s">
        <v>360</v>
      </c>
      <c r="C902" s="144" t="s">
        <v>631</v>
      </c>
      <c r="D902" s="145" t="s">
        <v>2244</v>
      </c>
      <c r="E902" s="144" t="s">
        <v>631</v>
      </c>
      <c r="F902" s="145" t="s">
        <v>2160</v>
      </c>
      <c r="G902" s="125" t="s">
        <v>2042</v>
      </c>
      <c r="H902" s="146" t="s">
        <v>386</v>
      </c>
      <c r="I902" s="125"/>
      <c r="J902" s="125"/>
      <c r="K902" s="125"/>
      <c r="P902" s="125"/>
    </row>
    <row r="903" spans="1:16" ht="13.9">
      <c r="A903" s="143">
        <v>30</v>
      </c>
      <c r="B903" s="124" t="s">
        <v>360</v>
      </c>
      <c r="C903" s="144" t="s">
        <v>1947</v>
      </c>
      <c r="D903" s="145" t="s">
        <v>2244</v>
      </c>
      <c r="E903" s="144" t="s">
        <v>631</v>
      </c>
      <c r="F903" s="145" t="s">
        <v>2160</v>
      </c>
      <c r="G903" s="125" t="s">
        <v>2042</v>
      </c>
      <c r="H903" s="146" t="s">
        <v>386</v>
      </c>
      <c r="I903" s="125"/>
      <c r="J903" s="125"/>
      <c r="K903" s="125"/>
      <c r="P903" s="125"/>
    </row>
    <row r="904" spans="1:16" ht="13.9">
      <c r="A904" s="143">
        <v>30</v>
      </c>
      <c r="B904" s="124" t="s">
        <v>360</v>
      </c>
      <c r="C904" s="144" t="s">
        <v>1983</v>
      </c>
      <c r="D904" s="145" t="s">
        <v>2244</v>
      </c>
      <c r="E904" s="144" t="s">
        <v>631</v>
      </c>
      <c r="F904" s="145" t="s">
        <v>2160</v>
      </c>
      <c r="G904" s="125" t="s">
        <v>2042</v>
      </c>
      <c r="H904" s="146" t="s">
        <v>386</v>
      </c>
      <c r="I904" s="125"/>
      <c r="J904" s="125"/>
      <c r="K904" s="125"/>
      <c r="P904" s="125"/>
    </row>
    <row r="905" spans="1:16" ht="13.9">
      <c r="A905" s="143">
        <v>30</v>
      </c>
      <c r="B905" s="124" t="s">
        <v>360</v>
      </c>
      <c r="C905" s="144" t="s">
        <v>1987</v>
      </c>
      <c r="D905" s="145" t="s">
        <v>2244</v>
      </c>
      <c r="E905" s="144" t="s">
        <v>631</v>
      </c>
      <c r="F905" s="145" t="s">
        <v>2160</v>
      </c>
      <c r="G905" s="125" t="s">
        <v>2042</v>
      </c>
      <c r="H905" s="146" t="s">
        <v>386</v>
      </c>
      <c r="I905" s="125"/>
      <c r="J905" s="125"/>
      <c r="K905" s="125"/>
      <c r="P905" s="125"/>
    </row>
    <row r="906" spans="1:16" ht="13.9">
      <c r="A906" s="143">
        <v>30</v>
      </c>
      <c r="B906" s="124" t="s">
        <v>360</v>
      </c>
      <c r="C906" s="144" t="s">
        <v>1996</v>
      </c>
      <c r="D906" s="145" t="s">
        <v>2244</v>
      </c>
      <c r="E906" s="144" t="s">
        <v>631</v>
      </c>
      <c r="F906" s="145" t="s">
        <v>2160</v>
      </c>
      <c r="G906" s="125" t="s">
        <v>2042</v>
      </c>
      <c r="H906" s="146" t="s">
        <v>386</v>
      </c>
      <c r="I906" s="125"/>
      <c r="J906" s="125"/>
      <c r="K906" s="125"/>
      <c r="P906" s="125"/>
    </row>
    <row r="907" spans="1:16" ht="13.9">
      <c r="A907" s="143">
        <v>30</v>
      </c>
      <c r="B907" s="124" t="s">
        <v>360</v>
      </c>
      <c r="C907" s="144" t="s">
        <v>2005</v>
      </c>
      <c r="D907" s="145" t="s">
        <v>2244</v>
      </c>
      <c r="E907" s="144" t="s">
        <v>631</v>
      </c>
      <c r="F907" s="145" t="s">
        <v>2160</v>
      </c>
      <c r="G907" s="125" t="s">
        <v>2042</v>
      </c>
      <c r="H907" s="146" t="s">
        <v>386</v>
      </c>
      <c r="I907" s="125"/>
      <c r="J907" s="125"/>
      <c r="K907" s="125"/>
      <c r="P907" s="125"/>
    </row>
    <row r="908" spans="1:16" ht="13.9">
      <c r="A908" s="143">
        <v>30</v>
      </c>
      <c r="B908" s="124" t="s">
        <v>360</v>
      </c>
      <c r="C908" s="144" t="s">
        <v>2006</v>
      </c>
      <c r="D908" s="145" t="s">
        <v>2244</v>
      </c>
      <c r="E908" s="144" t="s">
        <v>631</v>
      </c>
      <c r="F908" s="145" t="s">
        <v>2160</v>
      </c>
      <c r="G908" s="125" t="s">
        <v>2042</v>
      </c>
      <c r="H908" s="146" t="s">
        <v>386</v>
      </c>
      <c r="I908" s="125"/>
      <c r="J908" s="125"/>
      <c r="K908" s="125"/>
      <c r="P908" s="125"/>
    </row>
    <row r="909" spans="1:16" ht="13.9">
      <c r="A909" s="143">
        <v>30</v>
      </c>
      <c r="B909" s="124" t="s">
        <v>360</v>
      </c>
      <c r="C909" s="144" t="s">
        <v>1649</v>
      </c>
      <c r="D909" s="145" t="s">
        <v>2245</v>
      </c>
      <c r="E909" s="144" t="s">
        <v>488</v>
      </c>
      <c r="F909" s="145" t="s">
        <v>1967</v>
      </c>
      <c r="G909" s="125" t="s">
        <v>2042</v>
      </c>
      <c r="H909" s="146" t="s">
        <v>386</v>
      </c>
      <c r="I909" s="125"/>
      <c r="J909" s="125"/>
      <c r="K909" s="125"/>
      <c r="P909" s="125"/>
    </row>
    <row r="910" spans="1:16" ht="13.9">
      <c r="A910" s="143">
        <v>30</v>
      </c>
      <c r="B910" s="124" t="s">
        <v>360</v>
      </c>
      <c r="C910" s="144" t="s">
        <v>1652</v>
      </c>
      <c r="D910" s="145" t="s">
        <v>2245</v>
      </c>
      <c r="E910" s="144" t="s">
        <v>488</v>
      </c>
      <c r="F910" s="145" t="s">
        <v>1967</v>
      </c>
      <c r="G910" s="125" t="s">
        <v>2042</v>
      </c>
      <c r="H910" s="146" t="s">
        <v>386</v>
      </c>
      <c r="I910" s="125"/>
      <c r="J910" s="125"/>
      <c r="K910" s="125"/>
      <c r="P910" s="125"/>
    </row>
    <row r="911" spans="1:16" ht="13.9">
      <c r="A911" s="143">
        <v>23</v>
      </c>
      <c r="B911" s="124" t="s">
        <v>2205</v>
      </c>
      <c r="C911" s="144" t="s">
        <v>499</v>
      </c>
      <c r="D911" s="145" t="s">
        <v>2246</v>
      </c>
      <c r="E911" s="144" t="s">
        <v>509</v>
      </c>
      <c r="F911" s="145" t="s">
        <v>1970</v>
      </c>
      <c r="G911" s="125" t="s">
        <v>2042</v>
      </c>
      <c r="H911" s="146" t="s">
        <v>386</v>
      </c>
      <c r="I911" s="125"/>
      <c r="J911" s="125"/>
      <c r="K911" s="125"/>
      <c r="P911" s="125"/>
    </row>
    <row r="912" spans="1:16" ht="13.9">
      <c r="A912" s="143">
        <v>23</v>
      </c>
      <c r="B912" s="124" t="s">
        <v>2205</v>
      </c>
      <c r="C912" s="144" t="s">
        <v>613</v>
      </c>
      <c r="D912" s="145" t="s">
        <v>2246</v>
      </c>
      <c r="E912" s="144" t="s">
        <v>509</v>
      </c>
      <c r="F912" s="145" t="s">
        <v>1970</v>
      </c>
      <c r="G912" s="125" t="s">
        <v>2042</v>
      </c>
      <c r="H912" s="146" t="s">
        <v>386</v>
      </c>
      <c r="I912" s="125"/>
      <c r="J912" s="125"/>
      <c r="K912" s="125"/>
      <c r="P912" s="125"/>
    </row>
    <row r="913" spans="1:16" ht="13.9">
      <c r="A913" s="143">
        <v>23</v>
      </c>
      <c r="B913" s="124" t="s">
        <v>2205</v>
      </c>
      <c r="C913" s="144" t="s">
        <v>888</v>
      </c>
      <c r="D913" s="145" t="s">
        <v>2246</v>
      </c>
      <c r="E913" s="144" t="s">
        <v>509</v>
      </c>
      <c r="F913" s="145" t="s">
        <v>1970</v>
      </c>
      <c r="G913" s="125" t="s">
        <v>2042</v>
      </c>
      <c r="H913" s="146" t="s">
        <v>386</v>
      </c>
      <c r="I913" s="125"/>
      <c r="J913" s="125"/>
      <c r="K913" s="125"/>
      <c r="P913" s="125"/>
    </row>
    <row r="914" spans="1:16" ht="13.9">
      <c r="A914" s="143">
        <v>23</v>
      </c>
      <c r="B914" s="124" t="s">
        <v>2205</v>
      </c>
      <c r="C914" s="144" t="s">
        <v>913</v>
      </c>
      <c r="D914" s="145" t="s">
        <v>2246</v>
      </c>
      <c r="E914" s="144" t="s">
        <v>509</v>
      </c>
      <c r="F914" s="145" t="s">
        <v>1970</v>
      </c>
      <c r="G914" s="125" t="s">
        <v>2042</v>
      </c>
      <c r="H914" s="146" t="s">
        <v>386</v>
      </c>
      <c r="I914" s="125"/>
      <c r="J914" s="125"/>
      <c r="K914" s="125"/>
      <c r="P914" s="125"/>
    </row>
    <row r="915" spans="1:16" ht="13.9">
      <c r="A915" s="143">
        <v>23</v>
      </c>
      <c r="B915" s="124" t="s">
        <v>2205</v>
      </c>
      <c r="C915" s="144" t="s">
        <v>941</v>
      </c>
      <c r="D915" s="145" t="s">
        <v>2246</v>
      </c>
      <c r="E915" s="144" t="s">
        <v>509</v>
      </c>
      <c r="F915" s="145" t="s">
        <v>1970</v>
      </c>
      <c r="G915" s="125" t="s">
        <v>2042</v>
      </c>
      <c r="H915" s="146" t="s">
        <v>386</v>
      </c>
      <c r="I915" s="125"/>
      <c r="J915" s="125"/>
      <c r="K915" s="125"/>
      <c r="P915" s="125"/>
    </row>
    <row r="916" spans="1:16" ht="13.9">
      <c r="A916" s="143">
        <v>23</v>
      </c>
      <c r="B916" s="124" t="s">
        <v>2205</v>
      </c>
      <c r="C916" s="144" t="s">
        <v>948</v>
      </c>
      <c r="D916" s="145" t="s">
        <v>2246</v>
      </c>
      <c r="E916" s="144" t="s">
        <v>509</v>
      </c>
      <c r="F916" s="145" t="s">
        <v>1970</v>
      </c>
      <c r="G916" s="125" t="s">
        <v>2042</v>
      </c>
      <c r="H916" s="146" t="s">
        <v>386</v>
      </c>
      <c r="I916" s="125"/>
      <c r="J916" s="125"/>
      <c r="K916" s="125"/>
      <c r="P916" s="125"/>
    </row>
    <row r="917" spans="1:16" ht="13.9">
      <c r="A917" s="143">
        <v>23</v>
      </c>
      <c r="B917" s="124" t="s">
        <v>2205</v>
      </c>
      <c r="C917" s="144" t="s">
        <v>955</v>
      </c>
      <c r="D917" s="145" t="s">
        <v>2246</v>
      </c>
      <c r="E917" s="144" t="s">
        <v>509</v>
      </c>
      <c r="F917" s="145" t="s">
        <v>1970</v>
      </c>
      <c r="G917" s="125" t="s">
        <v>2042</v>
      </c>
      <c r="H917" s="146" t="s">
        <v>386</v>
      </c>
      <c r="I917" s="125"/>
      <c r="J917" s="125"/>
      <c r="K917" s="125"/>
      <c r="P917" s="125"/>
    </row>
    <row r="918" spans="1:16" ht="13.9">
      <c r="A918" s="143">
        <v>23</v>
      </c>
      <c r="B918" s="124" t="s">
        <v>2205</v>
      </c>
      <c r="C918" s="144" t="s">
        <v>963</v>
      </c>
      <c r="D918" s="145" t="s">
        <v>2246</v>
      </c>
      <c r="E918" s="144" t="s">
        <v>509</v>
      </c>
      <c r="F918" s="145" t="s">
        <v>1970</v>
      </c>
      <c r="G918" s="125" t="s">
        <v>2042</v>
      </c>
      <c r="H918" s="146" t="s">
        <v>386</v>
      </c>
      <c r="I918" s="125"/>
      <c r="J918" s="125"/>
      <c r="K918" s="125"/>
      <c r="P918" s="125"/>
    </row>
    <row r="919" spans="1:16" ht="13.9">
      <c r="A919" s="143">
        <v>23</v>
      </c>
      <c r="B919" s="124" t="s">
        <v>2205</v>
      </c>
      <c r="C919" s="144" t="s">
        <v>976</v>
      </c>
      <c r="D919" s="145" t="s">
        <v>2246</v>
      </c>
      <c r="E919" s="144" t="s">
        <v>509</v>
      </c>
      <c r="F919" s="145" t="s">
        <v>1970</v>
      </c>
      <c r="G919" s="125" t="s">
        <v>2042</v>
      </c>
      <c r="H919" s="146" t="s">
        <v>386</v>
      </c>
      <c r="I919" s="125"/>
      <c r="J919" s="125"/>
      <c r="K919" s="125"/>
      <c r="P919" s="125"/>
    </row>
    <row r="920" spans="1:16" ht="13.9">
      <c r="A920" s="143">
        <v>23</v>
      </c>
      <c r="B920" s="124" t="s">
        <v>2205</v>
      </c>
      <c r="C920" s="144" t="s">
        <v>989</v>
      </c>
      <c r="D920" s="145" t="s">
        <v>2246</v>
      </c>
      <c r="E920" s="144" t="s">
        <v>509</v>
      </c>
      <c r="F920" s="145" t="s">
        <v>1970</v>
      </c>
      <c r="G920" s="125" t="s">
        <v>2042</v>
      </c>
      <c r="H920" s="146" t="s">
        <v>386</v>
      </c>
      <c r="I920" s="125"/>
      <c r="J920" s="125"/>
      <c r="K920" s="125"/>
      <c r="P920" s="125"/>
    </row>
    <row r="921" spans="1:16" ht="13.9">
      <c r="A921" s="143">
        <v>23</v>
      </c>
      <c r="B921" s="124" t="s">
        <v>2205</v>
      </c>
      <c r="C921" s="144" t="s">
        <v>1004</v>
      </c>
      <c r="D921" s="145" t="s">
        <v>2246</v>
      </c>
      <c r="E921" s="144" t="s">
        <v>509</v>
      </c>
      <c r="F921" s="145" t="s">
        <v>1970</v>
      </c>
      <c r="G921" s="125" t="s">
        <v>2042</v>
      </c>
      <c r="H921" s="146" t="s">
        <v>386</v>
      </c>
      <c r="I921" s="125"/>
      <c r="J921" s="125"/>
      <c r="K921" s="125"/>
      <c r="P921" s="125"/>
    </row>
    <row r="922" spans="1:16" ht="13.9">
      <c r="A922" s="143">
        <v>23</v>
      </c>
      <c r="B922" s="124" t="s">
        <v>2205</v>
      </c>
      <c r="C922" s="144" t="s">
        <v>1011</v>
      </c>
      <c r="D922" s="145" t="s">
        <v>2246</v>
      </c>
      <c r="E922" s="144" t="s">
        <v>509</v>
      </c>
      <c r="F922" s="145" t="s">
        <v>1970</v>
      </c>
      <c r="G922" s="125" t="s">
        <v>2042</v>
      </c>
      <c r="H922" s="146" t="s">
        <v>386</v>
      </c>
      <c r="I922" s="125"/>
      <c r="J922" s="125"/>
      <c r="K922" s="125"/>
      <c r="P922" s="125"/>
    </row>
    <row r="923" spans="1:16" ht="13.9">
      <c r="A923" s="143">
        <v>23</v>
      </c>
      <c r="B923" s="124" t="s">
        <v>2205</v>
      </c>
      <c r="C923" s="144" t="s">
        <v>1019</v>
      </c>
      <c r="D923" s="145" t="s">
        <v>2246</v>
      </c>
      <c r="E923" s="144" t="s">
        <v>509</v>
      </c>
      <c r="F923" s="145" t="s">
        <v>1970</v>
      </c>
      <c r="G923" s="125" t="s">
        <v>2042</v>
      </c>
      <c r="H923" s="146" t="s">
        <v>386</v>
      </c>
      <c r="I923" s="125"/>
      <c r="J923" s="125"/>
      <c r="K923" s="125"/>
      <c r="P923" s="125"/>
    </row>
    <row r="924" spans="1:16" ht="13.9">
      <c r="A924" s="143">
        <v>23</v>
      </c>
      <c r="B924" s="124" t="s">
        <v>2205</v>
      </c>
      <c r="C924" s="144" t="s">
        <v>1027</v>
      </c>
      <c r="D924" s="145" t="s">
        <v>2246</v>
      </c>
      <c r="E924" s="144" t="s">
        <v>509</v>
      </c>
      <c r="F924" s="145" t="s">
        <v>1970</v>
      </c>
      <c r="G924" s="125" t="s">
        <v>2042</v>
      </c>
      <c r="H924" s="146" t="s">
        <v>386</v>
      </c>
      <c r="I924" s="125"/>
      <c r="J924" s="125"/>
      <c r="K924" s="125"/>
      <c r="P924" s="125"/>
    </row>
    <row r="925" spans="1:16" ht="13.9">
      <c r="A925" s="143">
        <v>23</v>
      </c>
      <c r="B925" s="124" t="s">
        <v>2205</v>
      </c>
      <c r="C925" s="144" t="s">
        <v>1034</v>
      </c>
      <c r="D925" s="145" t="s">
        <v>2246</v>
      </c>
      <c r="E925" s="144" t="s">
        <v>509</v>
      </c>
      <c r="F925" s="145" t="s">
        <v>1970</v>
      </c>
      <c r="G925" s="125" t="s">
        <v>2042</v>
      </c>
      <c r="H925" s="146" t="s">
        <v>386</v>
      </c>
      <c r="I925" s="125"/>
      <c r="J925" s="125"/>
      <c r="K925" s="125"/>
      <c r="P925" s="125"/>
    </row>
    <row r="926" spans="1:16" ht="13.9">
      <c r="A926" s="143">
        <v>23</v>
      </c>
      <c r="B926" s="124" t="s">
        <v>2205</v>
      </c>
      <c r="C926" s="144" t="s">
        <v>1041</v>
      </c>
      <c r="D926" s="145" t="s">
        <v>2246</v>
      </c>
      <c r="E926" s="144" t="s">
        <v>509</v>
      </c>
      <c r="F926" s="145" t="s">
        <v>1970</v>
      </c>
      <c r="G926" s="125" t="s">
        <v>2042</v>
      </c>
      <c r="H926" s="146" t="s">
        <v>386</v>
      </c>
      <c r="I926" s="125"/>
      <c r="J926" s="125"/>
      <c r="K926" s="125"/>
      <c r="P926" s="125"/>
    </row>
    <row r="927" spans="1:16" ht="13.9">
      <c r="A927" s="143">
        <v>23</v>
      </c>
      <c r="B927" s="124" t="s">
        <v>2205</v>
      </c>
      <c r="C927" s="144" t="s">
        <v>1048</v>
      </c>
      <c r="D927" s="145" t="s">
        <v>2246</v>
      </c>
      <c r="E927" s="144" t="s">
        <v>509</v>
      </c>
      <c r="F927" s="145" t="s">
        <v>1970</v>
      </c>
      <c r="G927" s="125" t="s">
        <v>2042</v>
      </c>
      <c r="H927" s="146" t="s">
        <v>386</v>
      </c>
      <c r="I927" s="125"/>
      <c r="J927" s="125"/>
      <c r="K927" s="125"/>
      <c r="P927" s="125"/>
    </row>
    <row r="928" spans="1:16" ht="13.9">
      <c r="A928" s="143">
        <v>23</v>
      </c>
      <c r="B928" s="124" t="s">
        <v>2205</v>
      </c>
      <c r="C928" s="144" t="s">
        <v>1055</v>
      </c>
      <c r="D928" s="145" t="s">
        <v>2246</v>
      </c>
      <c r="E928" s="144" t="s">
        <v>509</v>
      </c>
      <c r="F928" s="145" t="s">
        <v>1970</v>
      </c>
      <c r="G928" s="125" t="s">
        <v>2042</v>
      </c>
      <c r="H928" s="146" t="s">
        <v>386</v>
      </c>
      <c r="I928" s="125"/>
      <c r="J928" s="125"/>
      <c r="K928" s="125"/>
      <c r="P928" s="125"/>
    </row>
    <row r="929" spans="1:16" ht="13.9">
      <c r="A929" s="143">
        <v>23</v>
      </c>
      <c r="B929" s="124" t="s">
        <v>2205</v>
      </c>
      <c r="C929" s="144" t="s">
        <v>1062</v>
      </c>
      <c r="D929" s="145" t="s">
        <v>2246</v>
      </c>
      <c r="E929" s="144" t="s">
        <v>509</v>
      </c>
      <c r="F929" s="145" t="s">
        <v>1970</v>
      </c>
      <c r="G929" s="125" t="s">
        <v>2042</v>
      </c>
      <c r="H929" s="146" t="s">
        <v>386</v>
      </c>
      <c r="I929" s="125"/>
      <c r="J929" s="125"/>
      <c r="K929" s="125"/>
      <c r="P929" s="125"/>
    </row>
    <row r="930" spans="1:16" ht="13.9">
      <c r="A930" s="143">
        <v>23</v>
      </c>
      <c r="B930" s="124" t="s">
        <v>2205</v>
      </c>
      <c r="C930" s="144" t="s">
        <v>1071</v>
      </c>
      <c r="D930" s="145" t="s">
        <v>2246</v>
      </c>
      <c r="E930" s="144" t="s">
        <v>509</v>
      </c>
      <c r="F930" s="145" t="s">
        <v>1970</v>
      </c>
      <c r="G930" s="125" t="s">
        <v>2042</v>
      </c>
      <c r="H930" s="146" t="s">
        <v>386</v>
      </c>
      <c r="I930" s="125"/>
      <c r="J930" s="125"/>
      <c r="K930" s="125"/>
      <c r="P930" s="125"/>
    </row>
    <row r="931" spans="1:16" ht="13.9">
      <c r="A931" s="143">
        <v>23</v>
      </c>
      <c r="B931" s="124" t="s">
        <v>2205</v>
      </c>
      <c r="C931" s="144" t="s">
        <v>1079</v>
      </c>
      <c r="D931" s="145" t="s">
        <v>2246</v>
      </c>
      <c r="E931" s="144" t="s">
        <v>509</v>
      </c>
      <c r="F931" s="145" t="s">
        <v>1970</v>
      </c>
      <c r="G931" s="125" t="s">
        <v>2042</v>
      </c>
      <c r="H931" s="146" t="s">
        <v>386</v>
      </c>
      <c r="I931" s="125"/>
      <c r="J931" s="125"/>
      <c r="K931" s="125"/>
      <c r="P931" s="125"/>
    </row>
    <row r="932" spans="1:16" ht="13.9">
      <c r="A932" s="143">
        <v>23</v>
      </c>
      <c r="B932" s="124" t="s">
        <v>2205</v>
      </c>
      <c r="C932" s="144" t="s">
        <v>1086</v>
      </c>
      <c r="D932" s="145" t="s">
        <v>2246</v>
      </c>
      <c r="E932" s="144" t="s">
        <v>509</v>
      </c>
      <c r="F932" s="145" t="s">
        <v>1970</v>
      </c>
      <c r="G932" s="125" t="s">
        <v>2042</v>
      </c>
      <c r="H932" s="146" t="s">
        <v>386</v>
      </c>
      <c r="I932" s="125"/>
      <c r="J932" s="125"/>
      <c r="K932" s="125"/>
      <c r="P932" s="125"/>
    </row>
    <row r="933" spans="1:16" ht="13.9">
      <c r="A933" s="143">
        <v>23</v>
      </c>
      <c r="B933" s="124" t="s">
        <v>2205</v>
      </c>
      <c r="C933" s="144" t="s">
        <v>1093</v>
      </c>
      <c r="D933" s="145" t="s">
        <v>2246</v>
      </c>
      <c r="E933" s="144" t="s">
        <v>509</v>
      </c>
      <c r="F933" s="145" t="s">
        <v>1970</v>
      </c>
      <c r="G933" s="125" t="s">
        <v>2042</v>
      </c>
      <c r="H933" s="146" t="s">
        <v>386</v>
      </c>
      <c r="I933" s="125"/>
      <c r="J933" s="125"/>
      <c r="K933" s="125"/>
      <c r="P933" s="125"/>
    </row>
    <row r="934" spans="1:16" ht="13.9">
      <c r="A934" s="143">
        <v>23</v>
      </c>
      <c r="B934" s="124" t="s">
        <v>2205</v>
      </c>
      <c r="C934" s="144" t="s">
        <v>1102</v>
      </c>
      <c r="D934" s="145" t="s">
        <v>2246</v>
      </c>
      <c r="E934" s="144" t="s">
        <v>509</v>
      </c>
      <c r="F934" s="145" t="s">
        <v>1970</v>
      </c>
      <c r="G934" s="125" t="s">
        <v>2042</v>
      </c>
      <c r="H934" s="146" t="s">
        <v>386</v>
      </c>
      <c r="I934" s="125"/>
      <c r="J934" s="125"/>
      <c r="K934" s="125"/>
      <c r="P934" s="125"/>
    </row>
    <row r="935" spans="1:16" ht="13.9">
      <c r="A935" s="143">
        <v>23</v>
      </c>
      <c r="B935" s="124" t="s">
        <v>2205</v>
      </c>
      <c r="C935" s="144" t="s">
        <v>1109</v>
      </c>
      <c r="D935" s="145" t="s">
        <v>2246</v>
      </c>
      <c r="E935" s="144" t="s">
        <v>509</v>
      </c>
      <c r="F935" s="145" t="s">
        <v>1970</v>
      </c>
      <c r="G935" s="125" t="s">
        <v>2042</v>
      </c>
      <c r="H935" s="146" t="s">
        <v>386</v>
      </c>
      <c r="I935" s="125"/>
      <c r="J935" s="125"/>
      <c r="K935" s="125"/>
      <c r="P935" s="125"/>
    </row>
    <row r="936" spans="1:16" ht="13.9">
      <c r="A936" s="143">
        <v>23</v>
      </c>
      <c r="B936" s="124" t="s">
        <v>2205</v>
      </c>
      <c r="C936" s="144" t="s">
        <v>1117</v>
      </c>
      <c r="D936" s="145" t="s">
        <v>2246</v>
      </c>
      <c r="E936" s="144" t="s">
        <v>509</v>
      </c>
      <c r="F936" s="145" t="s">
        <v>1970</v>
      </c>
      <c r="G936" s="125" t="s">
        <v>2042</v>
      </c>
      <c r="H936" s="146" t="s">
        <v>386</v>
      </c>
      <c r="I936" s="125"/>
      <c r="J936" s="125"/>
      <c r="K936" s="125"/>
      <c r="P936" s="125"/>
    </row>
    <row r="937" spans="1:16" ht="13.9">
      <c r="A937" s="143">
        <v>23</v>
      </c>
      <c r="B937" s="124" t="s">
        <v>2205</v>
      </c>
      <c r="C937" s="144" t="s">
        <v>1124</v>
      </c>
      <c r="D937" s="145" t="s">
        <v>2246</v>
      </c>
      <c r="E937" s="144" t="s">
        <v>509</v>
      </c>
      <c r="F937" s="145" t="s">
        <v>1970</v>
      </c>
      <c r="G937" s="125" t="s">
        <v>2042</v>
      </c>
      <c r="H937" s="146" t="s">
        <v>386</v>
      </c>
      <c r="I937" s="125"/>
      <c r="J937" s="125"/>
      <c r="K937" s="125"/>
      <c r="P937" s="125"/>
    </row>
    <row r="938" spans="1:16" ht="13.9">
      <c r="A938" s="143">
        <v>23</v>
      </c>
      <c r="B938" s="124" t="s">
        <v>2205</v>
      </c>
      <c r="C938" s="144" t="s">
        <v>1131</v>
      </c>
      <c r="D938" s="145" t="s">
        <v>2246</v>
      </c>
      <c r="E938" s="144" t="s">
        <v>509</v>
      </c>
      <c r="F938" s="145" t="s">
        <v>1970</v>
      </c>
      <c r="G938" s="125" t="s">
        <v>2042</v>
      </c>
      <c r="H938" s="146" t="s">
        <v>386</v>
      </c>
      <c r="I938" s="125"/>
      <c r="J938" s="125"/>
      <c r="K938" s="125"/>
      <c r="P938" s="125"/>
    </row>
    <row r="939" spans="1:16" ht="13.9">
      <c r="A939" s="143">
        <v>23</v>
      </c>
      <c r="B939" s="124" t="s">
        <v>2205</v>
      </c>
      <c r="C939" s="144" t="s">
        <v>1139</v>
      </c>
      <c r="D939" s="145" t="s">
        <v>2246</v>
      </c>
      <c r="E939" s="144" t="s">
        <v>509</v>
      </c>
      <c r="F939" s="145" t="s">
        <v>1970</v>
      </c>
      <c r="G939" s="125" t="s">
        <v>2042</v>
      </c>
      <c r="H939" s="146" t="s">
        <v>386</v>
      </c>
      <c r="I939" s="125"/>
      <c r="J939" s="125"/>
      <c r="K939" s="125"/>
      <c r="P939" s="125"/>
    </row>
    <row r="940" spans="1:16" ht="13.9">
      <c r="A940" s="143">
        <v>23</v>
      </c>
      <c r="B940" s="124" t="s">
        <v>2205</v>
      </c>
      <c r="C940" s="144" t="s">
        <v>1147</v>
      </c>
      <c r="D940" s="145" t="s">
        <v>2246</v>
      </c>
      <c r="E940" s="144" t="s">
        <v>509</v>
      </c>
      <c r="F940" s="145" t="s">
        <v>1970</v>
      </c>
      <c r="G940" s="125" t="s">
        <v>2042</v>
      </c>
      <c r="H940" s="146" t="s">
        <v>386</v>
      </c>
      <c r="I940" s="125"/>
      <c r="J940" s="125"/>
      <c r="K940" s="125"/>
      <c r="P940" s="125"/>
    </row>
    <row r="941" spans="1:16" ht="13.9">
      <c r="A941" s="143">
        <v>23</v>
      </c>
      <c r="B941" s="124" t="s">
        <v>2205</v>
      </c>
      <c r="C941" s="144" t="s">
        <v>1155</v>
      </c>
      <c r="D941" s="145" t="s">
        <v>2246</v>
      </c>
      <c r="E941" s="144" t="s">
        <v>509</v>
      </c>
      <c r="F941" s="145" t="s">
        <v>1970</v>
      </c>
      <c r="G941" s="125" t="s">
        <v>2042</v>
      </c>
      <c r="H941" s="146" t="s">
        <v>386</v>
      </c>
      <c r="I941" s="125"/>
      <c r="J941" s="125"/>
      <c r="K941" s="125"/>
      <c r="P941" s="125"/>
    </row>
    <row r="942" spans="1:16" ht="13.9">
      <c r="A942" s="143">
        <v>23</v>
      </c>
      <c r="B942" s="124" t="s">
        <v>2205</v>
      </c>
      <c r="C942" s="144" t="s">
        <v>1162</v>
      </c>
      <c r="D942" s="145" t="s">
        <v>2246</v>
      </c>
      <c r="E942" s="144" t="s">
        <v>509</v>
      </c>
      <c r="F942" s="145" t="s">
        <v>1970</v>
      </c>
      <c r="G942" s="125" t="s">
        <v>2042</v>
      </c>
      <c r="H942" s="146" t="s">
        <v>386</v>
      </c>
      <c r="I942" s="125"/>
      <c r="J942" s="125"/>
      <c r="K942" s="125"/>
      <c r="P942" s="125"/>
    </row>
    <row r="943" spans="1:16" ht="13.9">
      <c r="A943" s="143">
        <v>23</v>
      </c>
      <c r="B943" s="124" t="s">
        <v>2205</v>
      </c>
      <c r="C943" s="144" t="s">
        <v>1171</v>
      </c>
      <c r="D943" s="145" t="s">
        <v>2246</v>
      </c>
      <c r="E943" s="144" t="s">
        <v>509</v>
      </c>
      <c r="F943" s="145" t="s">
        <v>1970</v>
      </c>
      <c r="G943" s="125" t="s">
        <v>2042</v>
      </c>
      <c r="H943" s="146" t="s">
        <v>386</v>
      </c>
      <c r="I943" s="125"/>
      <c r="J943" s="125"/>
      <c r="K943" s="125"/>
      <c r="P943" s="125"/>
    </row>
    <row r="944" spans="1:16" ht="13.9">
      <c r="A944" s="143">
        <v>23</v>
      </c>
      <c r="B944" s="124" t="s">
        <v>2205</v>
      </c>
      <c r="C944" s="144" t="s">
        <v>1179</v>
      </c>
      <c r="D944" s="145" t="s">
        <v>2246</v>
      </c>
      <c r="E944" s="144" t="s">
        <v>509</v>
      </c>
      <c r="F944" s="145" t="s">
        <v>1970</v>
      </c>
      <c r="G944" s="125" t="s">
        <v>2042</v>
      </c>
      <c r="H944" s="146" t="s">
        <v>386</v>
      </c>
      <c r="I944" s="125"/>
      <c r="J944" s="125"/>
      <c r="K944" s="125"/>
      <c r="P944" s="125"/>
    </row>
    <row r="945" spans="1:16" ht="13.9">
      <c r="A945" s="143">
        <v>23</v>
      </c>
      <c r="B945" s="124" t="s">
        <v>2205</v>
      </c>
      <c r="C945" s="144" t="s">
        <v>1187</v>
      </c>
      <c r="D945" s="145" t="s">
        <v>2246</v>
      </c>
      <c r="E945" s="144" t="s">
        <v>509</v>
      </c>
      <c r="F945" s="145" t="s">
        <v>1970</v>
      </c>
      <c r="G945" s="125" t="s">
        <v>2042</v>
      </c>
      <c r="H945" s="146" t="s">
        <v>386</v>
      </c>
      <c r="I945" s="125"/>
      <c r="J945" s="125"/>
      <c r="K945" s="125"/>
      <c r="P945" s="125"/>
    </row>
    <row r="946" spans="1:16" ht="13.9">
      <c r="A946" s="143">
        <v>23</v>
      </c>
      <c r="B946" s="124" t="s">
        <v>2205</v>
      </c>
      <c r="C946" s="144" t="s">
        <v>1193</v>
      </c>
      <c r="D946" s="145" t="s">
        <v>2246</v>
      </c>
      <c r="E946" s="144" t="s">
        <v>509</v>
      </c>
      <c r="F946" s="145" t="s">
        <v>1970</v>
      </c>
      <c r="G946" s="125" t="s">
        <v>2042</v>
      </c>
      <c r="H946" s="146" t="s">
        <v>386</v>
      </c>
      <c r="I946" s="125"/>
      <c r="J946" s="125"/>
      <c r="K946" s="125"/>
      <c r="P946" s="125"/>
    </row>
    <row r="947" spans="1:16" ht="13.9">
      <c r="A947" s="143">
        <v>23</v>
      </c>
      <c r="B947" s="124" t="s">
        <v>2205</v>
      </c>
      <c r="C947" s="144" t="s">
        <v>1200</v>
      </c>
      <c r="D947" s="145" t="s">
        <v>2246</v>
      </c>
      <c r="E947" s="144" t="s">
        <v>509</v>
      </c>
      <c r="F947" s="145" t="s">
        <v>1970</v>
      </c>
      <c r="G947" s="125" t="s">
        <v>2042</v>
      </c>
      <c r="H947" s="146" t="s">
        <v>386</v>
      </c>
      <c r="I947" s="125"/>
      <c r="J947" s="125"/>
      <c r="K947" s="125"/>
      <c r="P947" s="125"/>
    </row>
    <row r="948" spans="1:16" ht="13.9">
      <c r="A948" s="143">
        <v>23</v>
      </c>
      <c r="B948" s="124" t="s">
        <v>2205</v>
      </c>
      <c r="C948" s="144" t="s">
        <v>1207</v>
      </c>
      <c r="D948" s="145" t="s">
        <v>2246</v>
      </c>
      <c r="E948" s="144" t="s">
        <v>509</v>
      </c>
      <c r="F948" s="145" t="s">
        <v>1970</v>
      </c>
      <c r="G948" s="125" t="s">
        <v>2042</v>
      </c>
      <c r="H948" s="146" t="s">
        <v>386</v>
      </c>
      <c r="I948" s="125"/>
      <c r="J948" s="125"/>
      <c r="K948" s="125"/>
      <c r="P948" s="125"/>
    </row>
    <row r="949" spans="1:16" ht="13.9">
      <c r="A949" s="143">
        <v>23</v>
      </c>
      <c r="B949" s="124" t="s">
        <v>2205</v>
      </c>
      <c r="C949" s="144" t="s">
        <v>1220</v>
      </c>
      <c r="D949" s="145" t="s">
        <v>2246</v>
      </c>
      <c r="E949" s="144" t="s">
        <v>509</v>
      </c>
      <c r="F949" s="145" t="s">
        <v>1970</v>
      </c>
      <c r="G949" s="125" t="s">
        <v>2042</v>
      </c>
      <c r="H949" s="146" t="s">
        <v>386</v>
      </c>
      <c r="I949" s="125"/>
      <c r="J949" s="125"/>
      <c r="K949" s="125"/>
      <c r="P949" s="125"/>
    </row>
    <row r="950" spans="1:16" ht="13.9">
      <c r="A950" s="143">
        <v>23</v>
      </c>
      <c r="B950" s="124" t="s">
        <v>2205</v>
      </c>
      <c r="C950" s="144" t="s">
        <v>1225</v>
      </c>
      <c r="D950" s="145" t="s">
        <v>2246</v>
      </c>
      <c r="E950" s="144" t="s">
        <v>509</v>
      </c>
      <c r="F950" s="145" t="s">
        <v>1970</v>
      </c>
      <c r="G950" s="125" t="s">
        <v>2042</v>
      </c>
      <c r="H950" s="146" t="s">
        <v>386</v>
      </c>
      <c r="I950" s="125"/>
      <c r="J950" s="125"/>
      <c r="K950" s="125"/>
      <c r="P950" s="125"/>
    </row>
    <row r="951" spans="1:16" ht="13.9">
      <c r="A951" s="143">
        <v>23</v>
      </c>
      <c r="B951" s="124" t="s">
        <v>2205</v>
      </c>
      <c r="C951" s="144" t="s">
        <v>1229</v>
      </c>
      <c r="D951" s="145" t="s">
        <v>2246</v>
      </c>
      <c r="E951" s="144" t="s">
        <v>509</v>
      </c>
      <c r="F951" s="145" t="s">
        <v>1970</v>
      </c>
      <c r="G951" s="125" t="s">
        <v>2042</v>
      </c>
      <c r="H951" s="146" t="s">
        <v>386</v>
      </c>
      <c r="I951" s="125"/>
      <c r="J951" s="125"/>
      <c r="K951" s="125"/>
      <c r="P951" s="125"/>
    </row>
    <row r="952" spans="1:16" ht="13.9">
      <c r="A952" s="143">
        <v>23</v>
      </c>
      <c r="B952" s="124" t="s">
        <v>2205</v>
      </c>
      <c r="C952" s="144" t="s">
        <v>1233</v>
      </c>
      <c r="D952" s="145" t="s">
        <v>2246</v>
      </c>
      <c r="E952" s="144" t="s">
        <v>509</v>
      </c>
      <c r="F952" s="145" t="s">
        <v>1970</v>
      </c>
      <c r="G952" s="125" t="s">
        <v>2042</v>
      </c>
      <c r="H952" s="146" t="s">
        <v>386</v>
      </c>
      <c r="I952" s="125"/>
      <c r="J952" s="125"/>
      <c r="K952" s="125"/>
      <c r="P952" s="125"/>
    </row>
    <row r="953" spans="1:16" ht="13.9">
      <c r="A953" s="143">
        <v>23</v>
      </c>
      <c r="B953" s="124" t="s">
        <v>2205</v>
      </c>
      <c r="C953" s="144" t="s">
        <v>1237</v>
      </c>
      <c r="D953" s="145" t="s">
        <v>2246</v>
      </c>
      <c r="E953" s="144" t="s">
        <v>509</v>
      </c>
      <c r="F953" s="145" t="s">
        <v>1970</v>
      </c>
      <c r="G953" s="125" t="s">
        <v>2042</v>
      </c>
      <c r="H953" s="146" t="s">
        <v>386</v>
      </c>
      <c r="I953" s="125"/>
      <c r="J953" s="125"/>
      <c r="K953" s="125"/>
      <c r="P953" s="125"/>
    </row>
    <row r="954" spans="1:16" ht="13.9">
      <c r="A954" s="143">
        <v>23</v>
      </c>
      <c r="B954" s="124" t="s">
        <v>2205</v>
      </c>
      <c r="C954" s="144" t="s">
        <v>1240</v>
      </c>
      <c r="D954" s="145" t="s">
        <v>2246</v>
      </c>
      <c r="E954" s="144" t="s">
        <v>509</v>
      </c>
      <c r="F954" s="145" t="s">
        <v>1970</v>
      </c>
      <c r="G954" s="125" t="s">
        <v>2042</v>
      </c>
      <c r="H954" s="146" t="s">
        <v>386</v>
      </c>
      <c r="I954" s="125"/>
      <c r="J954" s="125"/>
      <c r="K954" s="125"/>
      <c r="P954" s="125"/>
    </row>
    <row r="955" spans="1:16" ht="13.9">
      <c r="A955" s="143">
        <v>23</v>
      </c>
      <c r="B955" s="124" t="s">
        <v>2205</v>
      </c>
      <c r="C955" s="144" t="s">
        <v>1244</v>
      </c>
      <c r="D955" s="145" t="s">
        <v>2246</v>
      </c>
      <c r="E955" s="144" t="s">
        <v>509</v>
      </c>
      <c r="F955" s="145" t="s">
        <v>1970</v>
      </c>
      <c r="G955" s="125" t="s">
        <v>2042</v>
      </c>
      <c r="H955" s="146" t="s">
        <v>386</v>
      </c>
      <c r="I955" s="125"/>
      <c r="J955" s="125"/>
      <c r="K955" s="125"/>
      <c r="P955" s="125"/>
    </row>
    <row r="956" spans="1:16" ht="13.9">
      <c r="A956" s="143">
        <v>23</v>
      </c>
      <c r="B956" s="124" t="s">
        <v>2205</v>
      </c>
      <c r="C956" s="144" t="s">
        <v>1248</v>
      </c>
      <c r="D956" s="145" t="s">
        <v>2246</v>
      </c>
      <c r="E956" s="144" t="s">
        <v>509</v>
      </c>
      <c r="F956" s="145" t="s">
        <v>1970</v>
      </c>
      <c r="G956" s="125" t="s">
        <v>2042</v>
      </c>
      <c r="H956" s="146" t="s">
        <v>386</v>
      </c>
      <c r="I956" s="125"/>
      <c r="J956" s="125"/>
      <c r="K956" s="125"/>
      <c r="P956" s="125"/>
    </row>
    <row r="957" spans="1:16" ht="13.9">
      <c r="A957" s="143">
        <v>23</v>
      </c>
      <c r="B957" s="124" t="s">
        <v>2205</v>
      </c>
      <c r="C957" s="144" t="s">
        <v>1272</v>
      </c>
      <c r="D957" s="145" t="s">
        <v>2246</v>
      </c>
      <c r="E957" s="144" t="s">
        <v>509</v>
      </c>
      <c r="F957" s="145" t="s">
        <v>1970</v>
      </c>
      <c r="G957" s="125" t="s">
        <v>2042</v>
      </c>
      <c r="H957" s="146" t="s">
        <v>386</v>
      </c>
      <c r="I957" s="125"/>
      <c r="J957" s="125"/>
      <c r="K957" s="125"/>
      <c r="P957" s="125"/>
    </row>
    <row r="958" spans="1:16" ht="13.9">
      <c r="A958" s="143">
        <v>23</v>
      </c>
      <c r="B958" s="124" t="s">
        <v>2205</v>
      </c>
      <c r="C958" s="144" t="s">
        <v>1276</v>
      </c>
      <c r="D958" s="145" t="s">
        <v>2246</v>
      </c>
      <c r="E958" s="144" t="s">
        <v>509</v>
      </c>
      <c r="F958" s="145" t="s">
        <v>1970</v>
      </c>
      <c r="G958" s="125" t="s">
        <v>2042</v>
      </c>
      <c r="H958" s="146" t="s">
        <v>386</v>
      </c>
      <c r="I958" s="125"/>
      <c r="J958" s="125"/>
      <c r="K958" s="125"/>
      <c r="P958" s="125"/>
    </row>
    <row r="959" spans="1:16" ht="13.9">
      <c r="A959" s="143">
        <v>23</v>
      </c>
      <c r="B959" s="124" t="s">
        <v>2205</v>
      </c>
      <c r="C959" s="144" t="s">
        <v>1280</v>
      </c>
      <c r="D959" s="145" t="s">
        <v>2246</v>
      </c>
      <c r="E959" s="144" t="s">
        <v>509</v>
      </c>
      <c r="F959" s="145" t="s">
        <v>1970</v>
      </c>
      <c r="G959" s="125" t="s">
        <v>2042</v>
      </c>
      <c r="H959" s="146" t="s">
        <v>386</v>
      </c>
      <c r="I959" s="125"/>
      <c r="J959" s="125"/>
      <c r="K959" s="125"/>
      <c r="P959" s="125"/>
    </row>
    <row r="960" spans="1:16" ht="13.9">
      <c r="A960" s="143">
        <v>23</v>
      </c>
      <c r="B960" s="124" t="s">
        <v>2205</v>
      </c>
      <c r="C960" s="144" t="s">
        <v>1284</v>
      </c>
      <c r="D960" s="145" t="s">
        <v>2246</v>
      </c>
      <c r="E960" s="144" t="s">
        <v>509</v>
      </c>
      <c r="F960" s="145" t="s">
        <v>1970</v>
      </c>
      <c r="G960" s="125" t="s">
        <v>2042</v>
      </c>
      <c r="H960" s="146" t="s">
        <v>386</v>
      </c>
      <c r="I960" s="125"/>
      <c r="J960" s="125"/>
      <c r="K960" s="125"/>
      <c r="P960" s="125"/>
    </row>
    <row r="961" spans="1:16" ht="13.9">
      <c r="A961" s="143">
        <v>23</v>
      </c>
      <c r="B961" s="124" t="s">
        <v>2205</v>
      </c>
      <c r="C961" s="144" t="s">
        <v>1288</v>
      </c>
      <c r="D961" s="145" t="s">
        <v>2246</v>
      </c>
      <c r="E961" s="144" t="s">
        <v>509</v>
      </c>
      <c r="F961" s="145" t="s">
        <v>1970</v>
      </c>
      <c r="G961" s="125" t="s">
        <v>2042</v>
      </c>
      <c r="H961" s="146" t="s">
        <v>386</v>
      </c>
      <c r="I961" s="125"/>
      <c r="J961" s="125"/>
      <c r="K961" s="125"/>
      <c r="P961" s="125"/>
    </row>
    <row r="962" spans="1:16" ht="13.9">
      <c r="A962" s="143">
        <v>23</v>
      </c>
      <c r="B962" s="124" t="s">
        <v>2205</v>
      </c>
      <c r="C962" s="144" t="s">
        <v>1292</v>
      </c>
      <c r="D962" s="145" t="s">
        <v>2246</v>
      </c>
      <c r="E962" s="144" t="s">
        <v>509</v>
      </c>
      <c r="F962" s="145" t="s">
        <v>1970</v>
      </c>
      <c r="G962" s="125" t="s">
        <v>2042</v>
      </c>
      <c r="H962" s="146" t="s">
        <v>386</v>
      </c>
      <c r="I962" s="125"/>
      <c r="J962" s="125"/>
      <c r="K962" s="125"/>
      <c r="P962" s="125"/>
    </row>
    <row r="963" spans="1:16" ht="13.9">
      <c r="A963" s="143">
        <v>23</v>
      </c>
      <c r="B963" s="124" t="s">
        <v>2205</v>
      </c>
      <c r="C963" s="144" t="s">
        <v>1297</v>
      </c>
      <c r="D963" s="145" t="s">
        <v>2246</v>
      </c>
      <c r="E963" s="144" t="s">
        <v>509</v>
      </c>
      <c r="F963" s="145" t="s">
        <v>1970</v>
      </c>
      <c r="G963" s="125" t="s">
        <v>2042</v>
      </c>
      <c r="H963" s="146" t="s">
        <v>386</v>
      </c>
      <c r="I963" s="125"/>
      <c r="J963" s="125"/>
      <c r="K963" s="125"/>
      <c r="P963" s="125"/>
    </row>
    <row r="964" spans="1:16" ht="13.9">
      <c r="A964" s="143">
        <v>23</v>
      </c>
      <c r="B964" s="124" t="s">
        <v>2205</v>
      </c>
      <c r="C964" s="144" t="s">
        <v>1301</v>
      </c>
      <c r="D964" s="145" t="s">
        <v>2246</v>
      </c>
      <c r="E964" s="144" t="s">
        <v>509</v>
      </c>
      <c r="F964" s="145" t="s">
        <v>1970</v>
      </c>
      <c r="G964" s="125" t="s">
        <v>2042</v>
      </c>
      <c r="H964" s="146" t="s">
        <v>386</v>
      </c>
      <c r="I964" s="125"/>
      <c r="J964" s="125"/>
      <c r="K964" s="125"/>
      <c r="P964" s="125"/>
    </row>
    <row r="965" spans="1:16" ht="13.9">
      <c r="A965" s="143">
        <v>23</v>
      </c>
      <c r="B965" s="124" t="s">
        <v>2205</v>
      </c>
      <c r="C965" s="144" t="s">
        <v>1305</v>
      </c>
      <c r="D965" s="145" t="s">
        <v>2246</v>
      </c>
      <c r="E965" s="144" t="s">
        <v>509</v>
      </c>
      <c r="F965" s="145" t="s">
        <v>1970</v>
      </c>
      <c r="G965" s="125" t="s">
        <v>2042</v>
      </c>
      <c r="H965" s="146" t="s">
        <v>386</v>
      </c>
      <c r="I965" s="125"/>
      <c r="J965" s="125"/>
      <c r="K965" s="125"/>
      <c r="P965" s="125"/>
    </row>
    <row r="966" spans="1:16" ht="13.9">
      <c r="A966" s="143">
        <v>23</v>
      </c>
      <c r="B966" s="124" t="s">
        <v>2205</v>
      </c>
      <c r="C966" s="144" t="s">
        <v>1310</v>
      </c>
      <c r="D966" s="145" t="s">
        <v>2246</v>
      </c>
      <c r="E966" s="144" t="s">
        <v>509</v>
      </c>
      <c r="F966" s="145" t="s">
        <v>1970</v>
      </c>
      <c r="G966" s="125" t="s">
        <v>2042</v>
      </c>
      <c r="H966" s="146" t="s">
        <v>386</v>
      </c>
      <c r="I966" s="125"/>
      <c r="J966" s="125"/>
      <c r="K966" s="125"/>
      <c r="P966" s="125"/>
    </row>
    <row r="967" spans="1:16" ht="13.9">
      <c r="A967" s="143">
        <v>23</v>
      </c>
      <c r="B967" s="124" t="s">
        <v>2205</v>
      </c>
      <c r="C967" s="144" t="s">
        <v>1314</v>
      </c>
      <c r="D967" s="145" t="s">
        <v>2246</v>
      </c>
      <c r="E967" s="144" t="s">
        <v>509</v>
      </c>
      <c r="F967" s="145" t="s">
        <v>1970</v>
      </c>
      <c r="G967" s="125" t="s">
        <v>2042</v>
      </c>
      <c r="H967" s="146" t="s">
        <v>386</v>
      </c>
      <c r="I967" s="125"/>
      <c r="J967" s="125"/>
      <c r="K967" s="125"/>
      <c r="P967" s="125"/>
    </row>
    <row r="968" spans="1:16" ht="13.9">
      <c r="A968" s="143">
        <v>23</v>
      </c>
      <c r="B968" s="124" t="s">
        <v>2205</v>
      </c>
      <c r="C968" s="144" t="s">
        <v>1319</v>
      </c>
      <c r="D968" s="145" t="s">
        <v>2246</v>
      </c>
      <c r="E968" s="144" t="s">
        <v>509</v>
      </c>
      <c r="F968" s="145" t="s">
        <v>1970</v>
      </c>
      <c r="G968" s="125" t="s">
        <v>2042</v>
      </c>
      <c r="H968" s="146" t="s">
        <v>386</v>
      </c>
      <c r="I968" s="125"/>
      <c r="J968" s="125"/>
      <c r="K968" s="125"/>
      <c r="P968" s="125"/>
    </row>
    <row r="969" spans="1:16" ht="13.9">
      <c r="A969" s="143">
        <v>23</v>
      </c>
      <c r="B969" s="124" t="s">
        <v>2205</v>
      </c>
      <c r="C969" s="144" t="s">
        <v>1323</v>
      </c>
      <c r="D969" s="145" t="s">
        <v>2246</v>
      </c>
      <c r="E969" s="144" t="s">
        <v>509</v>
      </c>
      <c r="F969" s="145" t="s">
        <v>1970</v>
      </c>
      <c r="G969" s="125" t="s">
        <v>2042</v>
      </c>
      <c r="H969" s="146" t="s">
        <v>386</v>
      </c>
      <c r="I969" s="125"/>
      <c r="J969" s="125"/>
      <c r="K969" s="125"/>
      <c r="P969" s="125"/>
    </row>
    <row r="970" spans="1:16" ht="13.9">
      <c r="A970" s="143">
        <v>23</v>
      </c>
      <c r="B970" s="124" t="s">
        <v>2205</v>
      </c>
      <c r="C970" s="144" t="s">
        <v>1327</v>
      </c>
      <c r="D970" s="145" t="s">
        <v>2246</v>
      </c>
      <c r="E970" s="144" t="s">
        <v>509</v>
      </c>
      <c r="F970" s="145" t="s">
        <v>1970</v>
      </c>
      <c r="G970" s="125" t="s">
        <v>2042</v>
      </c>
      <c r="H970" s="146" t="s">
        <v>386</v>
      </c>
      <c r="I970" s="125"/>
      <c r="J970" s="125"/>
      <c r="K970" s="125"/>
      <c r="P970" s="125"/>
    </row>
    <row r="971" spans="1:16" ht="13.9">
      <c r="A971" s="143">
        <v>23</v>
      </c>
      <c r="B971" s="124" t="s">
        <v>2205</v>
      </c>
      <c r="C971" s="144" t="s">
        <v>1331</v>
      </c>
      <c r="D971" s="145" t="s">
        <v>2246</v>
      </c>
      <c r="E971" s="144" t="s">
        <v>509</v>
      </c>
      <c r="F971" s="145" t="s">
        <v>1970</v>
      </c>
      <c r="G971" s="125" t="s">
        <v>2042</v>
      </c>
      <c r="H971" s="146" t="s">
        <v>386</v>
      </c>
      <c r="I971" s="125"/>
      <c r="J971" s="125"/>
      <c r="K971" s="125"/>
      <c r="P971" s="125"/>
    </row>
    <row r="972" spans="1:16" ht="13.9">
      <c r="A972" s="143">
        <v>23</v>
      </c>
      <c r="B972" s="124" t="s">
        <v>2205</v>
      </c>
      <c r="C972" s="144" t="s">
        <v>1336</v>
      </c>
      <c r="D972" s="145" t="s">
        <v>2246</v>
      </c>
      <c r="E972" s="144" t="s">
        <v>509</v>
      </c>
      <c r="F972" s="145" t="s">
        <v>1970</v>
      </c>
      <c r="G972" s="125" t="s">
        <v>2042</v>
      </c>
      <c r="H972" s="146" t="s">
        <v>386</v>
      </c>
      <c r="I972" s="125"/>
      <c r="J972" s="125"/>
      <c r="K972" s="125"/>
      <c r="P972" s="125"/>
    </row>
    <row r="973" spans="1:16" ht="13.9">
      <c r="A973" s="143">
        <v>23</v>
      </c>
      <c r="B973" s="124" t="s">
        <v>2205</v>
      </c>
      <c r="C973" s="144" t="s">
        <v>1344</v>
      </c>
      <c r="D973" s="145" t="s">
        <v>2246</v>
      </c>
      <c r="E973" s="144" t="s">
        <v>509</v>
      </c>
      <c r="F973" s="145" t="s">
        <v>1970</v>
      </c>
      <c r="G973" s="125" t="s">
        <v>2042</v>
      </c>
      <c r="H973" s="146" t="s">
        <v>386</v>
      </c>
      <c r="I973" s="125"/>
      <c r="J973" s="125"/>
      <c r="K973" s="125"/>
      <c r="P973" s="125"/>
    </row>
    <row r="974" spans="1:16" ht="13.9">
      <c r="A974" s="143">
        <v>23</v>
      </c>
      <c r="B974" s="124" t="s">
        <v>2205</v>
      </c>
      <c r="C974" s="144" t="s">
        <v>1348</v>
      </c>
      <c r="D974" s="145" t="s">
        <v>2246</v>
      </c>
      <c r="E974" s="144" t="s">
        <v>509</v>
      </c>
      <c r="F974" s="145" t="s">
        <v>1970</v>
      </c>
      <c r="G974" s="125" t="s">
        <v>2042</v>
      </c>
      <c r="H974" s="146" t="s">
        <v>386</v>
      </c>
      <c r="I974" s="125"/>
      <c r="J974" s="125"/>
      <c r="K974" s="125"/>
      <c r="P974" s="125"/>
    </row>
    <row r="975" spans="1:16" ht="13.9">
      <c r="A975" s="143">
        <v>23</v>
      </c>
      <c r="B975" s="124" t="s">
        <v>2205</v>
      </c>
      <c r="C975" s="144" t="s">
        <v>1352</v>
      </c>
      <c r="D975" s="145" t="s">
        <v>2246</v>
      </c>
      <c r="E975" s="144" t="s">
        <v>509</v>
      </c>
      <c r="F975" s="145" t="s">
        <v>1970</v>
      </c>
      <c r="G975" s="125" t="s">
        <v>2042</v>
      </c>
      <c r="H975" s="146" t="s">
        <v>386</v>
      </c>
      <c r="I975" s="125"/>
      <c r="J975" s="125"/>
      <c r="K975" s="125"/>
      <c r="P975" s="125"/>
    </row>
    <row r="976" spans="1:16" ht="13.9">
      <c r="A976" s="143">
        <v>23</v>
      </c>
      <c r="B976" s="124" t="s">
        <v>2205</v>
      </c>
      <c r="C976" s="144" t="s">
        <v>1356</v>
      </c>
      <c r="D976" s="145" t="s">
        <v>2246</v>
      </c>
      <c r="E976" s="144" t="s">
        <v>509</v>
      </c>
      <c r="F976" s="145" t="s">
        <v>1970</v>
      </c>
      <c r="G976" s="125" t="s">
        <v>2042</v>
      </c>
      <c r="H976" s="146" t="s">
        <v>386</v>
      </c>
      <c r="I976" s="125"/>
      <c r="J976" s="125"/>
      <c r="K976" s="125"/>
      <c r="P976" s="125"/>
    </row>
    <row r="977" spans="1:16" ht="13.9">
      <c r="A977" s="143">
        <v>23</v>
      </c>
      <c r="B977" s="124" t="s">
        <v>2205</v>
      </c>
      <c r="C977" s="144" t="s">
        <v>1364</v>
      </c>
      <c r="D977" s="145" t="s">
        <v>2246</v>
      </c>
      <c r="E977" s="144" t="s">
        <v>509</v>
      </c>
      <c r="F977" s="145" t="s">
        <v>1970</v>
      </c>
      <c r="G977" s="125" t="s">
        <v>2042</v>
      </c>
      <c r="H977" s="146" t="s">
        <v>386</v>
      </c>
      <c r="I977" s="125"/>
      <c r="J977" s="125"/>
      <c r="K977" s="125"/>
      <c r="P977" s="125"/>
    </row>
    <row r="978" spans="1:16" ht="13.9">
      <c r="A978" s="143">
        <v>23</v>
      </c>
      <c r="B978" s="124" t="s">
        <v>2205</v>
      </c>
      <c r="C978" s="144" t="s">
        <v>1369</v>
      </c>
      <c r="D978" s="145" t="s">
        <v>2246</v>
      </c>
      <c r="E978" s="144" t="s">
        <v>509</v>
      </c>
      <c r="F978" s="145" t="s">
        <v>1970</v>
      </c>
      <c r="G978" s="125" t="s">
        <v>2042</v>
      </c>
      <c r="H978" s="146" t="s">
        <v>386</v>
      </c>
      <c r="I978" s="125"/>
      <c r="J978" s="125"/>
      <c r="K978" s="125"/>
      <c r="P978" s="125"/>
    </row>
    <row r="979" spans="1:16" ht="13.9">
      <c r="A979" s="143">
        <v>23</v>
      </c>
      <c r="B979" s="124" t="s">
        <v>2205</v>
      </c>
      <c r="C979" s="144" t="s">
        <v>1373</v>
      </c>
      <c r="D979" s="145" t="s">
        <v>2246</v>
      </c>
      <c r="E979" s="144" t="s">
        <v>509</v>
      </c>
      <c r="F979" s="145" t="s">
        <v>1970</v>
      </c>
      <c r="G979" s="125" t="s">
        <v>2042</v>
      </c>
      <c r="H979" s="146" t="s">
        <v>386</v>
      </c>
      <c r="I979" s="125"/>
      <c r="J979" s="125"/>
      <c r="K979" s="125"/>
      <c r="P979" s="125"/>
    </row>
    <row r="980" spans="1:16" ht="13.9">
      <c r="A980" s="143">
        <v>23</v>
      </c>
      <c r="B980" s="124" t="s">
        <v>2205</v>
      </c>
      <c r="C980" s="144" t="s">
        <v>1378</v>
      </c>
      <c r="D980" s="145" t="s">
        <v>2246</v>
      </c>
      <c r="E980" s="144" t="s">
        <v>509</v>
      </c>
      <c r="F980" s="145" t="s">
        <v>1970</v>
      </c>
      <c r="G980" s="125" t="s">
        <v>2042</v>
      </c>
      <c r="H980" s="146" t="s">
        <v>386</v>
      </c>
      <c r="I980" s="125"/>
      <c r="J980" s="125"/>
      <c r="K980" s="125"/>
      <c r="P980" s="125"/>
    </row>
    <row r="981" spans="1:16" ht="13.9">
      <c r="A981" s="143">
        <v>23</v>
      </c>
      <c r="B981" s="124" t="s">
        <v>2205</v>
      </c>
      <c r="C981" s="144" t="s">
        <v>1400</v>
      </c>
      <c r="D981" s="145" t="s">
        <v>2246</v>
      </c>
      <c r="E981" s="144" t="s">
        <v>509</v>
      </c>
      <c r="F981" s="145" t="s">
        <v>1970</v>
      </c>
      <c r="G981" s="125" t="s">
        <v>2042</v>
      </c>
      <c r="H981" s="146" t="s">
        <v>386</v>
      </c>
      <c r="I981" s="125"/>
      <c r="J981" s="125"/>
      <c r="K981" s="125"/>
      <c r="P981" s="125"/>
    </row>
    <row r="982" spans="1:16" ht="13.9">
      <c r="A982" s="143">
        <v>23</v>
      </c>
      <c r="B982" s="124" t="s">
        <v>2205</v>
      </c>
      <c r="C982" s="144" t="s">
        <v>1404</v>
      </c>
      <c r="D982" s="145" t="s">
        <v>2246</v>
      </c>
      <c r="E982" s="144" t="s">
        <v>509</v>
      </c>
      <c r="F982" s="145" t="s">
        <v>1970</v>
      </c>
      <c r="G982" s="125" t="s">
        <v>2042</v>
      </c>
      <c r="H982" s="146" t="s">
        <v>386</v>
      </c>
      <c r="I982" s="125"/>
      <c r="J982" s="125"/>
      <c r="K982" s="125"/>
      <c r="P982" s="125"/>
    </row>
    <row r="983" spans="1:16" ht="13.9">
      <c r="A983" s="143">
        <v>23</v>
      </c>
      <c r="B983" s="124" t="s">
        <v>2205</v>
      </c>
      <c r="C983" s="144" t="s">
        <v>1409</v>
      </c>
      <c r="D983" s="145" t="s">
        <v>2246</v>
      </c>
      <c r="E983" s="144" t="s">
        <v>509</v>
      </c>
      <c r="F983" s="145" t="s">
        <v>1970</v>
      </c>
      <c r="G983" s="125" t="s">
        <v>2042</v>
      </c>
      <c r="H983" s="146" t="s">
        <v>386</v>
      </c>
      <c r="I983" s="125"/>
      <c r="J983" s="125"/>
      <c r="K983" s="125"/>
      <c r="P983" s="125"/>
    </row>
    <row r="984" spans="1:16" ht="13.9">
      <c r="A984" s="143">
        <v>23</v>
      </c>
      <c r="B984" s="124" t="s">
        <v>2205</v>
      </c>
      <c r="C984" s="144" t="s">
        <v>1413</v>
      </c>
      <c r="D984" s="145" t="s">
        <v>2246</v>
      </c>
      <c r="E984" s="144" t="s">
        <v>509</v>
      </c>
      <c r="F984" s="145" t="s">
        <v>1970</v>
      </c>
      <c r="G984" s="125" t="s">
        <v>2042</v>
      </c>
      <c r="H984" s="146" t="s">
        <v>386</v>
      </c>
      <c r="I984" s="125"/>
      <c r="J984" s="125"/>
      <c r="K984" s="125"/>
      <c r="P984" s="125"/>
    </row>
    <row r="985" spans="1:16" ht="13.9">
      <c r="A985" s="143">
        <v>23</v>
      </c>
      <c r="B985" s="124" t="s">
        <v>2205</v>
      </c>
      <c r="C985" s="144" t="s">
        <v>1417</v>
      </c>
      <c r="D985" s="145" t="s">
        <v>2246</v>
      </c>
      <c r="E985" s="144" t="s">
        <v>509</v>
      </c>
      <c r="F985" s="145" t="s">
        <v>1970</v>
      </c>
      <c r="G985" s="125" t="s">
        <v>2042</v>
      </c>
      <c r="H985" s="146" t="s">
        <v>386</v>
      </c>
      <c r="I985" s="125"/>
      <c r="J985" s="125"/>
      <c r="K985" s="125"/>
      <c r="P985" s="125"/>
    </row>
    <row r="986" spans="1:16" ht="13.9">
      <c r="A986" s="143">
        <v>23</v>
      </c>
      <c r="B986" s="124" t="s">
        <v>2205</v>
      </c>
      <c r="C986" s="144" t="s">
        <v>1425</v>
      </c>
      <c r="D986" s="145" t="s">
        <v>2246</v>
      </c>
      <c r="E986" s="144" t="s">
        <v>509</v>
      </c>
      <c r="F986" s="145" t="s">
        <v>1970</v>
      </c>
      <c r="G986" s="125" t="s">
        <v>2042</v>
      </c>
      <c r="H986" s="146" t="s">
        <v>386</v>
      </c>
      <c r="I986" s="125"/>
      <c r="J986" s="125"/>
      <c r="K986" s="125"/>
      <c r="P986" s="125"/>
    </row>
    <row r="987" spans="1:16" ht="13.9">
      <c r="A987" s="143">
        <v>23</v>
      </c>
      <c r="B987" s="124" t="s">
        <v>2205</v>
      </c>
      <c r="C987" s="144" t="s">
        <v>1429</v>
      </c>
      <c r="D987" s="145" t="s">
        <v>2246</v>
      </c>
      <c r="E987" s="144" t="s">
        <v>509</v>
      </c>
      <c r="F987" s="145" t="s">
        <v>1970</v>
      </c>
      <c r="G987" s="125" t="s">
        <v>2042</v>
      </c>
      <c r="H987" s="146" t="s">
        <v>386</v>
      </c>
      <c r="I987" s="125"/>
      <c r="J987" s="125"/>
      <c r="K987" s="125"/>
      <c r="P987" s="125"/>
    </row>
    <row r="988" spans="1:16" ht="13.9">
      <c r="A988" s="143">
        <v>26</v>
      </c>
      <c r="B988" s="124" t="s">
        <v>2220</v>
      </c>
      <c r="C988" s="144" t="s">
        <v>1047</v>
      </c>
      <c r="D988" s="145" t="s">
        <v>2247</v>
      </c>
      <c r="E988" s="144" t="s">
        <v>456</v>
      </c>
      <c r="F988" s="145" t="s">
        <v>2016</v>
      </c>
      <c r="G988" s="125" t="s">
        <v>2042</v>
      </c>
      <c r="H988" s="146" t="s">
        <v>386</v>
      </c>
      <c r="I988" s="125"/>
      <c r="J988" s="125"/>
      <c r="K988" s="125"/>
      <c r="P988" s="125"/>
    </row>
    <row r="989" spans="1:16" ht="13.9">
      <c r="A989" s="143">
        <v>26</v>
      </c>
      <c r="B989" s="124" t="s">
        <v>2220</v>
      </c>
      <c r="C989" s="144" t="s">
        <v>456</v>
      </c>
      <c r="D989" s="145" t="s">
        <v>2247</v>
      </c>
      <c r="E989" s="144" t="s">
        <v>456</v>
      </c>
      <c r="F989" s="145" t="s">
        <v>2016</v>
      </c>
      <c r="G989" s="125" t="s">
        <v>2042</v>
      </c>
      <c r="H989" s="146" t="s">
        <v>386</v>
      </c>
      <c r="I989" s="125"/>
      <c r="J989" s="125"/>
      <c r="K989" s="125"/>
      <c r="P989" s="125"/>
    </row>
    <row r="990" spans="1:16" ht="13.9">
      <c r="A990" s="143">
        <v>30</v>
      </c>
      <c r="B990" s="124" t="s">
        <v>360</v>
      </c>
      <c r="C990" s="144" t="s">
        <v>626</v>
      </c>
      <c r="D990" s="145" t="s">
        <v>2248</v>
      </c>
      <c r="E990" s="144" t="s">
        <v>431</v>
      </c>
      <c r="F990" s="145" t="s">
        <v>2017</v>
      </c>
      <c r="G990" s="125" t="s">
        <v>2042</v>
      </c>
      <c r="H990" s="146" t="s">
        <v>386</v>
      </c>
      <c r="I990" s="125"/>
      <c r="J990" s="125"/>
      <c r="K990" s="125"/>
      <c r="P990" s="125"/>
    </row>
    <row r="991" spans="1:16" ht="13.9">
      <c r="A991" s="143">
        <v>30</v>
      </c>
      <c r="B991" s="124" t="s">
        <v>360</v>
      </c>
      <c r="C991" s="144" t="s">
        <v>1113</v>
      </c>
      <c r="D991" s="145" t="s">
        <v>2248</v>
      </c>
      <c r="E991" s="144" t="s">
        <v>431</v>
      </c>
      <c r="F991" s="145" t="s">
        <v>2017</v>
      </c>
      <c r="G991" s="125" t="s">
        <v>2042</v>
      </c>
      <c r="H991" s="146" t="s">
        <v>386</v>
      </c>
      <c r="I991" s="125"/>
      <c r="J991" s="125"/>
      <c r="K991" s="125"/>
      <c r="P991" s="125"/>
    </row>
    <row r="992" spans="1:16" ht="13.9">
      <c r="A992" s="143">
        <v>30</v>
      </c>
      <c r="B992" s="124" t="s">
        <v>360</v>
      </c>
      <c r="C992" s="144" t="s">
        <v>1431</v>
      </c>
      <c r="D992" s="145" t="s">
        <v>2248</v>
      </c>
      <c r="E992" s="144" t="s">
        <v>431</v>
      </c>
      <c r="F992" s="145" t="s">
        <v>2017</v>
      </c>
      <c r="G992" s="125" t="s">
        <v>2042</v>
      </c>
      <c r="H992" s="146" t="s">
        <v>386</v>
      </c>
      <c r="I992" s="125"/>
      <c r="J992" s="125"/>
      <c r="K992" s="125"/>
      <c r="P992" s="125"/>
    </row>
    <row r="993" spans="1:16" ht="13.9">
      <c r="A993" s="143">
        <v>30</v>
      </c>
      <c r="B993" s="124" t="s">
        <v>360</v>
      </c>
      <c r="C993" s="144" t="s">
        <v>1434</v>
      </c>
      <c r="D993" s="145" t="s">
        <v>2248</v>
      </c>
      <c r="E993" s="144" t="s">
        <v>431</v>
      </c>
      <c r="F993" s="145" t="s">
        <v>2017</v>
      </c>
      <c r="G993" s="125" t="s">
        <v>2042</v>
      </c>
      <c r="H993" s="146" t="s">
        <v>386</v>
      </c>
      <c r="I993" s="125"/>
      <c r="J993" s="125"/>
      <c r="K993" s="125"/>
      <c r="P993" s="125"/>
    </row>
    <row r="994" spans="1:16" ht="13.9">
      <c r="A994" s="143">
        <v>30</v>
      </c>
      <c r="B994" s="124" t="s">
        <v>360</v>
      </c>
      <c r="C994" s="144" t="s">
        <v>1438</v>
      </c>
      <c r="D994" s="145" t="s">
        <v>2248</v>
      </c>
      <c r="E994" s="144" t="s">
        <v>431</v>
      </c>
      <c r="F994" s="145" t="s">
        <v>2017</v>
      </c>
      <c r="G994" s="125" t="s">
        <v>2042</v>
      </c>
      <c r="H994" s="146" t="s">
        <v>386</v>
      </c>
      <c r="I994" s="125"/>
      <c r="J994" s="125"/>
      <c r="K994" s="125"/>
      <c r="P994" s="125"/>
    </row>
    <row r="995" spans="1:16" ht="13.9">
      <c r="A995" s="143">
        <v>30</v>
      </c>
      <c r="B995" s="124" t="s">
        <v>360</v>
      </c>
      <c r="C995" s="144" t="s">
        <v>1477</v>
      </c>
      <c r="D995" s="145" t="s">
        <v>2248</v>
      </c>
      <c r="E995" s="144" t="s">
        <v>431</v>
      </c>
      <c r="F995" s="145" t="s">
        <v>2017</v>
      </c>
      <c r="G995" s="125" t="s">
        <v>2042</v>
      </c>
      <c r="H995" s="146" t="s">
        <v>386</v>
      </c>
      <c r="I995" s="125"/>
      <c r="J995" s="125"/>
      <c r="K995" s="125"/>
      <c r="P995" s="125"/>
    </row>
    <row r="996" spans="1:16" ht="13.9">
      <c r="A996" s="143">
        <v>30</v>
      </c>
      <c r="B996" s="124" t="s">
        <v>360</v>
      </c>
      <c r="C996" s="144" t="s">
        <v>1481</v>
      </c>
      <c r="D996" s="145" t="s">
        <v>2248</v>
      </c>
      <c r="E996" s="144" t="s">
        <v>431</v>
      </c>
      <c r="F996" s="145" t="s">
        <v>2017</v>
      </c>
      <c r="G996" s="125" t="s">
        <v>2042</v>
      </c>
      <c r="H996" s="146" t="s">
        <v>386</v>
      </c>
      <c r="I996" s="125"/>
      <c r="J996" s="125"/>
      <c r="K996" s="125"/>
      <c r="P996" s="125"/>
    </row>
    <row r="997" spans="1:16" ht="13.9">
      <c r="A997" s="143">
        <v>30</v>
      </c>
      <c r="B997" s="124" t="s">
        <v>360</v>
      </c>
      <c r="C997" s="144" t="s">
        <v>1618</v>
      </c>
      <c r="D997" s="145" t="s">
        <v>2248</v>
      </c>
      <c r="E997" s="144" t="s">
        <v>431</v>
      </c>
      <c r="F997" s="145" t="s">
        <v>2017</v>
      </c>
      <c r="G997" s="125" t="s">
        <v>2042</v>
      </c>
      <c r="H997" s="146" t="s">
        <v>386</v>
      </c>
      <c r="I997" s="125"/>
      <c r="J997" s="125"/>
      <c r="K997" s="125"/>
      <c r="P997" s="125"/>
    </row>
    <row r="998" spans="1:16" ht="13.9">
      <c r="A998" s="143">
        <v>30</v>
      </c>
      <c r="B998" s="124" t="s">
        <v>360</v>
      </c>
      <c r="C998" s="144" t="s">
        <v>1620</v>
      </c>
      <c r="D998" s="145" t="s">
        <v>2248</v>
      </c>
      <c r="E998" s="144" t="s">
        <v>431</v>
      </c>
      <c r="F998" s="145" t="s">
        <v>2017</v>
      </c>
      <c r="G998" s="125" t="s">
        <v>2042</v>
      </c>
      <c r="H998" s="146" t="s">
        <v>386</v>
      </c>
      <c r="I998" s="125"/>
      <c r="J998" s="125"/>
      <c r="K998" s="125"/>
      <c r="P998" s="125"/>
    </row>
    <row r="999" spans="1:16" ht="13.9">
      <c r="A999" s="143">
        <v>30</v>
      </c>
      <c r="B999" s="124" t="s">
        <v>360</v>
      </c>
      <c r="C999" s="144" t="s">
        <v>1724</v>
      </c>
      <c r="D999" s="145" t="s">
        <v>2248</v>
      </c>
      <c r="E999" s="144" t="s">
        <v>431</v>
      </c>
      <c r="F999" s="145" t="s">
        <v>2017</v>
      </c>
      <c r="G999" s="125" t="s">
        <v>2042</v>
      </c>
      <c r="H999" s="146" t="s">
        <v>386</v>
      </c>
      <c r="I999" s="125"/>
      <c r="J999" s="125"/>
      <c r="K999" s="125"/>
      <c r="P999" s="125"/>
    </row>
    <row r="1000" spans="1:16" ht="13.9">
      <c r="A1000" s="143">
        <v>30</v>
      </c>
      <c r="B1000" s="124" t="s">
        <v>360</v>
      </c>
      <c r="C1000" s="144" t="s">
        <v>1774</v>
      </c>
      <c r="D1000" s="145" t="s">
        <v>2248</v>
      </c>
      <c r="E1000" s="144" t="s">
        <v>431</v>
      </c>
      <c r="F1000" s="145" t="s">
        <v>2017</v>
      </c>
      <c r="G1000" s="125" t="s">
        <v>2042</v>
      </c>
      <c r="H1000" s="146" t="s">
        <v>386</v>
      </c>
      <c r="I1000" s="125"/>
      <c r="J1000" s="125"/>
      <c r="K1000" s="125"/>
      <c r="P1000" s="125"/>
    </row>
    <row r="1001" spans="1:16" ht="13.9">
      <c r="A1001" s="143">
        <v>30</v>
      </c>
      <c r="B1001" s="124" t="s">
        <v>360</v>
      </c>
      <c r="C1001" s="144" t="s">
        <v>1843</v>
      </c>
      <c r="D1001" s="145" t="s">
        <v>2248</v>
      </c>
      <c r="E1001" s="144" t="s">
        <v>431</v>
      </c>
      <c r="F1001" s="145" t="s">
        <v>2017</v>
      </c>
      <c r="G1001" s="125" t="s">
        <v>2042</v>
      </c>
      <c r="H1001" s="146" t="s">
        <v>386</v>
      </c>
      <c r="I1001" s="125"/>
      <c r="J1001" s="125"/>
      <c r="K1001" s="125"/>
      <c r="P1001" s="125"/>
    </row>
    <row r="1002" spans="1:16" ht="13.9">
      <c r="A1002" s="143">
        <v>30</v>
      </c>
      <c r="B1002" s="124" t="s">
        <v>360</v>
      </c>
      <c r="C1002" s="144" t="s">
        <v>1844</v>
      </c>
      <c r="D1002" s="145" t="s">
        <v>2248</v>
      </c>
      <c r="E1002" s="144" t="s">
        <v>431</v>
      </c>
      <c r="F1002" s="145" t="s">
        <v>2017</v>
      </c>
      <c r="G1002" s="125" t="s">
        <v>2042</v>
      </c>
      <c r="H1002" s="146" t="s">
        <v>386</v>
      </c>
      <c r="I1002" s="125"/>
      <c r="J1002" s="125"/>
      <c r="K1002" s="125"/>
      <c r="P1002" s="125"/>
    </row>
    <row r="1003" spans="1:16" ht="13.9">
      <c r="A1003" s="143">
        <v>30</v>
      </c>
      <c r="B1003" s="124" t="s">
        <v>360</v>
      </c>
      <c r="C1003" s="144" t="s">
        <v>1905</v>
      </c>
      <c r="D1003" s="145" t="s">
        <v>2248</v>
      </c>
      <c r="E1003" s="144" t="s">
        <v>431</v>
      </c>
      <c r="F1003" s="145" t="s">
        <v>2017</v>
      </c>
      <c r="G1003" s="125" t="s">
        <v>2042</v>
      </c>
      <c r="H1003" s="146" t="s">
        <v>386</v>
      </c>
      <c r="I1003" s="125"/>
      <c r="J1003" s="125"/>
      <c r="K1003" s="125"/>
      <c r="P1003" s="125"/>
    </row>
    <row r="1004" spans="1:16" ht="13.9">
      <c r="A1004" s="143">
        <v>23</v>
      </c>
      <c r="B1004" s="124" t="s">
        <v>2205</v>
      </c>
      <c r="C1004" s="144" t="s">
        <v>969</v>
      </c>
      <c r="D1004" s="145" t="s">
        <v>2249</v>
      </c>
      <c r="E1004" s="144" t="s">
        <v>486</v>
      </c>
      <c r="F1004" s="145" t="s">
        <v>2018</v>
      </c>
      <c r="G1004" s="125" t="s">
        <v>2042</v>
      </c>
      <c r="H1004" s="146" t="s">
        <v>386</v>
      </c>
      <c r="I1004" s="125"/>
      <c r="J1004" s="125"/>
      <c r="K1004" s="125"/>
      <c r="P1004" s="125"/>
    </row>
    <row r="1005" spans="1:16" ht="13.9">
      <c r="A1005" s="143">
        <v>23</v>
      </c>
      <c r="B1005" s="124" t="s">
        <v>2205</v>
      </c>
      <c r="C1005" s="144" t="s">
        <v>982</v>
      </c>
      <c r="D1005" s="145" t="s">
        <v>2249</v>
      </c>
      <c r="E1005" s="144" t="s">
        <v>486</v>
      </c>
      <c r="F1005" s="145" t="s">
        <v>2018</v>
      </c>
      <c r="G1005" s="125" t="s">
        <v>2042</v>
      </c>
      <c r="H1005" s="146" t="s">
        <v>386</v>
      </c>
      <c r="I1005" s="125"/>
      <c r="J1005" s="125"/>
      <c r="K1005" s="125"/>
      <c r="P1005" s="125"/>
    </row>
    <row r="1006" spans="1:16" ht="13.9">
      <c r="A1006" s="143">
        <v>23</v>
      </c>
      <c r="B1006" s="124" t="s">
        <v>2205</v>
      </c>
      <c r="C1006" s="144" t="s">
        <v>997</v>
      </c>
      <c r="D1006" s="145" t="s">
        <v>2249</v>
      </c>
      <c r="E1006" s="144" t="s">
        <v>486</v>
      </c>
      <c r="F1006" s="145" t="s">
        <v>2018</v>
      </c>
      <c r="G1006" s="125" t="s">
        <v>2042</v>
      </c>
      <c r="H1006" s="146" t="s">
        <v>386</v>
      </c>
      <c r="I1006" s="125"/>
      <c r="J1006" s="125"/>
      <c r="K1006" s="125"/>
      <c r="P1006" s="125"/>
    </row>
    <row r="1007" spans="1:16" ht="13.9">
      <c r="A1007" s="143">
        <v>23</v>
      </c>
      <c r="B1007" s="124" t="s">
        <v>2205</v>
      </c>
      <c r="C1007" s="144" t="s">
        <v>1253</v>
      </c>
      <c r="D1007" s="145" t="s">
        <v>2249</v>
      </c>
      <c r="E1007" s="144" t="s">
        <v>486</v>
      </c>
      <c r="F1007" s="145" t="s">
        <v>2018</v>
      </c>
      <c r="G1007" s="125" t="s">
        <v>2042</v>
      </c>
      <c r="H1007" s="146" t="s">
        <v>386</v>
      </c>
      <c r="I1007" s="125"/>
      <c r="J1007" s="125"/>
      <c r="K1007" s="125"/>
      <c r="P1007" s="125"/>
    </row>
    <row r="1008" spans="1:16" ht="13.9">
      <c r="A1008" s="143">
        <v>23</v>
      </c>
      <c r="B1008" s="124" t="s">
        <v>2205</v>
      </c>
      <c r="C1008" s="144" t="s">
        <v>1257</v>
      </c>
      <c r="D1008" s="145" t="s">
        <v>2249</v>
      </c>
      <c r="E1008" s="144" t="s">
        <v>486</v>
      </c>
      <c r="F1008" s="145" t="s">
        <v>2018</v>
      </c>
      <c r="G1008" s="125" t="s">
        <v>2042</v>
      </c>
      <c r="H1008" s="146" t="s">
        <v>386</v>
      </c>
      <c r="I1008" s="125"/>
      <c r="J1008" s="125"/>
      <c r="K1008" s="125"/>
      <c r="P1008" s="125"/>
    </row>
    <row r="1009" spans="1:16" ht="13.9">
      <c r="A1009" s="143">
        <v>23</v>
      </c>
      <c r="B1009" s="124" t="s">
        <v>2205</v>
      </c>
      <c r="C1009" s="144" t="s">
        <v>1260</v>
      </c>
      <c r="D1009" s="145" t="s">
        <v>2249</v>
      </c>
      <c r="E1009" s="144" t="s">
        <v>486</v>
      </c>
      <c r="F1009" s="145" t="s">
        <v>2018</v>
      </c>
      <c r="G1009" s="125" t="s">
        <v>2042</v>
      </c>
      <c r="H1009" s="146" t="s">
        <v>386</v>
      </c>
      <c r="I1009" s="125"/>
      <c r="J1009" s="125"/>
      <c r="K1009" s="125"/>
      <c r="P1009" s="125"/>
    </row>
    <row r="1010" spans="1:16" ht="13.9">
      <c r="A1010" s="143">
        <v>23</v>
      </c>
      <c r="B1010" s="124" t="s">
        <v>2205</v>
      </c>
      <c r="C1010" s="144" t="s">
        <v>1264</v>
      </c>
      <c r="D1010" s="145" t="s">
        <v>2249</v>
      </c>
      <c r="E1010" s="144" t="s">
        <v>486</v>
      </c>
      <c r="F1010" s="145" t="s">
        <v>2018</v>
      </c>
      <c r="G1010" s="125" t="s">
        <v>2042</v>
      </c>
      <c r="H1010" s="146" t="s">
        <v>386</v>
      </c>
      <c r="I1010" s="125"/>
      <c r="J1010" s="125"/>
      <c r="K1010" s="125"/>
      <c r="P1010" s="125"/>
    </row>
    <row r="1011" spans="1:16" ht="13.9">
      <c r="A1011" s="143">
        <v>23</v>
      </c>
      <c r="B1011" s="124" t="s">
        <v>2205</v>
      </c>
      <c r="C1011" s="144" t="s">
        <v>1340</v>
      </c>
      <c r="D1011" s="145" t="s">
        <v>2249</v>
      </c>
      <c r="E1011" s="144" t="s">
        <v>486</v>
      </c>
      <c r="F1011" s="145" t="s">
        <v>2018</v>
      </c>
      <c r="G1011" s="125" t="s">
        <v>2042</v>
      </c>
      <c r="H1011" s="146" t="s">
        <v>386</v>
      </c>
      <c r="I1011" s="125"/>
      <c r="J1011" s="125"/>
      <c r="K1011" s="125"/>
      <c r="P1011" s="125"/>
    </row>
    <row r="1012" spans="1:16" ht="13.9">
      <c r="A1012" s="143">
        <v>23</v>
      </c>
      <c r="B1012" s="124" t="s">
        <v>2205</v>
      </c>
      <c r="C1012" s="144" t="s">
        <v>1360</v>
      </c>
      <c r="D1012" s="145" t="s">
        <v>2249</v>
      </c>
      <c r="E1012" s="144" t="s">
        <v>486</v>
      </c>
      <c r="F1012" s="145" t="s">
        <v>2018</v>
      </c>
      <c r="G1012" s="125" t="s">
        <v>2042</v>
      </c>
      <c r="H1012" s="146" t="s">
        <v>386</v>
      </c>
      <c r="I1012" s="125"/>
      <c r="J1012" s="125"/>
      <c r="K1012" s="125"/>
      <c r="P1012" s="125"/>
    </row>
    <row r="1013" spans="1:16" ht="13.9">
      <c r="A1013" s="143">
        <v>23</v>
      </c>
      <c r="B1013" s="124" t="s">
        <v>2205</v>
      </c>
      <c r="C1013" s="144" t="s">
        <v>1383</v>
      </c>
      <c r="D1013" s="145" t="s">
        <v>2249</v>
      </c>
      <c r="E1013" s="144" t="s">
        <v>486</v>
      </c>
      <c r="F1013" s="145" t="s">
        <v>2018</v>
      </c>
      <c r="G1013" s="125" t="s">
        <v>2042</v>
      </c>
      <c r="H1013" s="146" t="s">
        <v>386</v>
      </c>
      <c r="I1013" s="125"/>
      <c r="J1013" s="125"/>
      <c r="K1013" s="125"/>
      <c r="P1013" s="125"/>
    </row>
    <row r="1014" spans="1:16" ht="13.9">
      <c r="A1014" s="143">
        <v>23</v>
      </c>
      <c r="B1014" s="124" t="s">
        <v>2205</v>
      </c>
      <c r="C1014" s="144" t="s">
        <v>1392</v>
      </c>
      <c r="D1014" s="145" t="s">
        <v>2249</v>
      </c>
      <c r="E1014" s="144" t="s">
        <v>486</v>
      </c>
      <c r="F1014" s="145" t="s">
        <v>2018</v>
      </c>
      <c r="G1014" s="125" t="s">
        <v>2042</v>
      </c>
      <c r="H1014" s="146" t="s">
        <v>386</v>
      </c>
      <c r="I1014" s="125"/>
      <c r="J1014" s="125"/>
      <c r="K1014" s="125"/>
      <c r="P1014" s="125"/>
    </row>
    <row r="1015" spans="1:16" ht="13.9">
      <c r="A1015" s="143">
        <v>23</v>
      </c>
      <c r="B1015" s="124" t="s">
        <v>2205</v>
      </c>
      <c r="C1015" s="144" t="s">
        <v>921</v>
      </c>
      <c r="D1015" s="145" t="s">
        <v>2250</v>
      </c>
      <c r="E1015" s="144" t="s">
        <v>461</v>
      </c>
      <c r="F1015" s="145" t="s">
        <v>2019</v>
      </c>
      <c r="G1015" s="125" t="s">
        <v>2042</v>
      </c>
      <c r="H1015" s="146" t="s">
        <v>386</v>
      </c>
      <c r="I1015" s="125"/>
      <c r="J1015" s="125"/>
      <c r="K1015" s="125"/>
      <c r="P1015" s="125"/>
    </row>
    <row r="1016" spans="1:16" ht="13.9">
      <c r="A1016" s="143">
        <v>23</v>
      </c>
      <c r="B1016" s="124" t="s">
        <v>2205</v>
      </c>
      <c r="C1016" s="144" t="s">
        <v>927</v>
      </c>
      <c r="D1016" s="145" t="s">
        <v>2250</v>
      </c>
      <c r="E1016" s="144" t="s">
        <v>461</v>
      </c>
      <c r="F1016" s="145" t="s">
        <v>2019</v>
      </c>
      <c r="G1016" s="125" t="s">
        <v>2042</v>
      </c>
      <c r="H1016" s="146" t="s">
        <v>386</v>
      </c>
      <c r="I1016" s="125"/>
      <c r="J1016" s="125"/>
      <c r="K1016" s="125"/>
      <c r="P1016" s="125"/>
    </row>
    <row r="1017" spans="1:16" ht="13.9">
      <c r="A1017" s="143">
        <v>23</v>
      </c>
      <c r="B1017" s="124" t="s">
        <v>2205</v>
      </c>
      <c r="C1017" s="144" t="s">
        <v>934</v>
      </c>
      <c r="D1017" s="145" t="s">
        <v>2250</v>
      </c>
      <c r="E1017" s="144" t="s">
        <v>461</v>
      </c>
      <c r="F1017" s="145" t="s">
        <v>2019</v>
      </c>
      <c r="G1017" s="125" t="s">
        <v>2042</v>
      </c>
      <c r="H1017" s="146" t="s">
        <v>386</v>
      </c>
      <c r="I1017" s="125"/>
      <c r="J1017" s="125"/>
      <c r="K1017" s="125"/>
      <c r="P1017" s="125"/>
    </row>
    <row r="1018" spans="1:16" ht="13.9">
      <c r="A1018" s="143">
        <v>23</v>
      </c>
      <c r="B1018" s="124" t="s">
        <v>2205</v>
      </c>
      <c r="C1018" s="144" t="s">
        <v>1396</v>
      </c>
      <c r="D1018" s="145" t="s">
        <v>2250</v>
      </c>
      <c r="E1018" s="144" t="s">
        <v>461</v>
      </c>
      <c r="F1018" s="145" t="s">
        <v>2019</v>
      </c>
      <c r="G1018" s="125" t="s">
        <v>2042</v>
      </c>
      <c r="H1018" s="146" t="s">
        <v>386</v>
      </c>
      <c r="I1018" s="125"/>
      <c r="J1018" s="125"/>
      <c r="K1018" s="125"/>
      <c r="P1018" s="125"/>
    </row>
    <row r="1019" spans="1:16" ht="13.9">
      <c r="A1019" s="143">
        <v>23</v>
      </c>
      <c r="B1019" s="124" t="s">
        <v>2205</v>
      </c>
      <c r="C1019" s="144" t="s">
        <v>1421</v>
      </c>
      <c r="D1019" s="145" t="s">
        <v>2250</v>
      </c>
      <c r="E1019" s="144" t="s">
        <v>461</v>
      </c>
      <c r="F1019" s="145" t="s">
        <v>2019</v>
      </c>
      <c r="G1019" s="125" t="s">
        <v>2042</v>
      </c>
      <c r="H1019" s="146" t="s">
        <v>386</v>
      </c>
      <c r="I1019" s="125"/>
      <c r="J1019" s="125"/>
      <c r="K1019" s="125"/>
      <c r="P1019" s="125"/>
    </row>
    <row r="1020" spans="1:16" ht="13.9">
      <c r="A1020" s="143">
        <v>23</v>
      </c>
      <c r="B1020" s="124" t="s">
        <v>2205</v>
      </c>
      <c r="C1020" s="144" t="s">
        <v>1214</v>
      </c>
      <c r="D1020" s="145" t="s">
        <v>2251</v>
      </c>
      <c r="E1020" s="144" t="s">
        <v>429</v>
      </c>
      <c r="F1020" s="145" t="s">
        <v>2020</v>
      </c>
      <c r="G1020" s="125" t="s">
        <v>2042</v>
      </c>
      <c r="H1020" s="146" t="s">
        <v>386</v>
      </c>
      <c r="I1020" s="125"/>
      <c r="J1020" s="125"/>
      <c r="K1020" s="125"/>
      <c r="P1020" s="125"/>
    </row>
    <row r="1021" spans="1:16" ht="13.9">
      <c r="A1021" s="143">
        <v>23</v>
      </c>
      <c r="B1021" s="124" t="s">
        <v>2205</v>
      </c>
      <c r="C1021" s="144" t="s">
        <v>1268</v>
      </c>
      <c r="D1021" s="145" t="s">
        <v>2251</v>
      </c>
      <c r="E1021" s="144" t="s">
        <v>429</v>
      </c>
      <c r="F1021" s="145" t="s">
        <v>2020</v>
      </c>
      <c r="G1021" s="125" t="s">
        <v>2042</v>
      </c>
      <c r="H1021" s="146" t="s">
        <v>386</v>
      </c>
      <c r="I1021" s="125"/>
      <c r="J1021" s="125"/>
      <c r="K1021" s="125"/>
      <c r="P1021" s="125"/>
    </row>
    <row r="1022" spans="1:16" ht="13.9">
      <c r="A1022" s="143">
        <v>30</v>
      </c>
      <c r="B1022" s="124" t="s">
        <v>360</v>
      </c>
      <c r="C1022" s="144" t="s">
        <v>448</v>
      </c>
      <c r="D1022" s="145" t="s">
        <v>2252</v>
      </c>
      <c r="E1022" s="144" t="s">
        <v>531</v>
      </c>
      <c r="F1022" s="145" t="s">
        <v>2021</v>
      </c>
      <c r="G1022" s="125" t="s">
        <v>2042</v>
      </c>
      <c r="H1022" s="146" t="s">
        <v>386</v>
      </c>
      <c r="I1022" s="125"/>
      <c r="J1022" s="125"/>
      <c r="K1022" s="125"/>
      <c r="P1022" s="125"/>
    </row>
    <row r="1023" spans="1:16" ht="13.9">
      <c r="A1023" s="143">
        <v>30</v>
      </c>
      <c r="B1023" s="124" t="s">
        <v>360</v>
      </c>
      <c r="C1023" s="144" t="s">
        <v>476</v>
      </c>
      <c r="D1023" s="145" t="s">
        <v>2252</v>
      </c>
      <c r="E1023" s="144" t="s">
        <v>531</v>
      </c>
      <c r="F1023" s="145" t="s">
        <v>2021</v>
      </c>
      <c r="G1023" s="125" t="s">
        <v>2042</v>
      </c>
      <c r="H1023" s="146" t="s">
        <v>386</v>
      </c>
      <c r="I1023" s="125"/>
      <c r="J1023" s="125"/>
      <c r="K1023" s="125"/>
      <c r="P1023" s="125"/>
    </row>
    <row r="1024" spans="1:16" ht="13.9">
      <c r="A1024" s="143">
        <v>30</v>
      </c>
      <c r="B1024" s="124" t="s">
        <v>360</v>
      </c>
      <c r="C1024" s="144" t="s">
        <v>1196</v>
      </c>
      <c r="D1024" s="145" t="s">
        <v>2252</v>
      </c>
      <c r="E1024" s="144" t="s">
        <v>531</v>
      </c>
      <c r="F1024" s="145" t="s">
        <v>2021</v>
      </c>
      <c r="G1024" s="125" t="s">
        <v>2042</v>
      </c>
      <c r="H1024" s="146" t="s">
        <v>386</v>
      </c>
      <c r="I1024" s="125"/>
      <c r="J1024" s="125"/>
      <c r="K1024" s="125"/>
      <c r="P1024" s="125"/>
    </row>
    <row r="1025" spans="1:16" ht="13.9">
      <c r="A1025" s="143">
        <v>30</v>
      </c>
      <c r="B1025" s="124" t="s">
        <v>360</v>
      </c>
      <c r="C1025" s="144" t="s">
        <v>1266</v>
      </c>
      <c r="D1025" s="145" t="s">
        <v>2252</v>
      </c>
      <c r="E1025" s="144" t="s">
        <v>531</v>
      </c>
      <c r="F1025" s="145" t="s">
        <v>2021</v>
      </c>
      <c r="G1025" s="125" t="s">
        <v>2042</v>
      </c>
      <c r="H1025" s="146" t="s">
        <v>386</v>
      </c>
      <c r="I1025" s="125"/>
      <c r="J1025" s="125"/>
      <c r="K1025" s="125"/>
      <c r="P1025" s="125"/>
    </row>
    <row r="1026" spans="1:16" ht="13.9">
      <c r="A1026" s="143">
        <v>30</v>
      </c>
      <c r="B1026" s="124" t="s">
        <v>360</v>
      </c>
      <c r="C1026" s="144" t="s">
        <v>1484</v>
      </c>
      <c r="D1026" s="145" t="s">
        <v>2252</v>
      </c>
      <c r="E1026" s="144" t="s">
        <v>531</v>
      </c>
      <c r="F1026" s="145" t="s">
        <v>2021</v>
      </c>
      <c r="G1026" s="125" t="s">
        <v>2042</v>
      </c>
      <c r="H1026" s="146" t="s">
        <v>386</v>
      </c>
      <c r="I1026" s="125"/>
      <c r="J1026" s="125"/>
      <c r="K1026" s="125"/>
      <c r="P1026" s="125"/>
    </row>
    <row r="1027" spans="1:16" ht="13.9">
      <c r="A1027" s="143">
        <v>30</v>
      </c>
      <c r="B1027" s="124" t="s">
        <v>360</v>
      </c>
      <c r="C1027" s="144" t="s">
        <v>1505</v>
      </c>
      <c r="D1027" s="145" t="s">
        <v>2252</v>
      </c>
      <c r="E1027" s="144" t="s">
        <v>531</v>
      </c>
      <c r="F1027" s="145" t="s">
        <v>2021</v>
      </c>
      <c r="G1027" s="125" t="s">
        <v>2042</v>
      </c>
      <c r="H1027" s="146" t="s">
        <v>386</v>
      </c>
      <c r="I1027" s="125"/>
      <c r="J1027" s="125"/>
      <c r="K1027" s="125"/>
      <c r="P1027" s="125"/>
    </row>
    <row r="1028" spans="1:16" ht="13.9">
      <c r="A1028" s="143">
        <v>30</v>
      </c>
      <c r="B1028" s="124" t="s">
        <v>360</v>
      </c>
      <c r="C1028" s="144" t="s">
        <v>1603</v>
      </c>
      <c r="D1028" s="145" t="s">
        <v>2252</v>
      </c>
      <c r="E1028" s="144" t="s">
        <v>531</v>
      </c>
      <c r="F1028" s="145" t="s">
        <v>2021</v>
      </c>
      <c r="G1028" s="125" t="s">
        <v>2042</v>
      </c>
      <c r="H1028" s="146" t="s">
        <v>386</v>
      </c>
      <c r="I1028" s="125"/>
      <c r="J1028" s="125"/>
      <c r="K1028" s="125"/>
      <c r="P1028" s="125"/>
    </row>
    <row r="1029" spans="1:16" ht="13.9">
      <c r="A1029" s="143">
        <v>30</v>
      </c>
      <c r="B1029" s="124" t="s">
        <v>360</v>
      </c>
      <c r="C1029" s="144" t="s">
        <v>1611</v>
      </c>
      <c r="D1029" s="145" t="s">
        <v>2252</v>
      </c>
      <c r="E1029" s="144" t="s">
        <v>531</v>
      </c>
      <c r="F1029" s="145" t="s">
        <v>2021</v>
      </c>
      <c r="G1029" s="125" t="s">
        <v>2042</v>
      </c>
      <c r="H1029" s="146" t="s">
        <v>386</v>
      </c>
      <c r="I1029" s="125"/>
      <c r="J1029" s="125"/>
      <c r="K1029" s="125"/>
      <c r="P1029" s="125"/>
    </row>
    <row r="1030" spans="1:16" ht="13.9">
      <c r="A1030" s="143">
        <v>30</v>
      </c>
      <c r="B1030" s="124" t="s">
        <v>360</v>
      </c>
      <c r="C1030" s="144" t="s">
        <v>1632</v>
      </c>
      <c r="D1030" s="145" t="s">
        <v>2252</v>
      </c>
      <c r="E1030" s="144" t="s">
        <v>531</v>
      </c>
      <c r="F1030" s="145" t="s">
        <v>2021</v>
      </c>
      <c r="G1030" s="125" t="s">
        <v>2042</v>
      </c>
      <c r="H1030" s="146" t="s">
        <v>386</v>
      </c>
      <c r="I1030" s="125"/>
      <c r="J1030" s="125"/>
      <c r="K1030" s="125"/>
      <c r="P1030" s="125"/>
    </row>
    <row r="1031" spans="1:16" ht="13.9">
      <c r="A1031" s="143">
        <v>30</v>
      </c>
      <c r="B1031" s="124" t="s">
        <v>360</v>
      </c>
      <c r="C1031" s="144" t="s">
        <v>1638</v>
      </c>
      <c r="D1031" s="145" t="s">
        <v>2252</v>
      </c>
      <c r="E1031" s="144" t="s">
        <v>531</v>
      </c>
      <c r="F1031" s="145" t="s">
        <v>2021</v>
      </c>
      <c r="G1031" s="125" t="s">
        <v>2042</v>
      </c>
      <c r="H1031" s="146" t="s">
        <v>386</v>
      </c>
      <c r="I1031" s="125"/>
      <c r="J1031" s="125"/>
      <c r="K1031" s="125"/>
      <c r="P1031" s="125"/>
    </row>
    <row r="1032" spans="1:16" ht="13.9">
      <c r="A1032" s="143">
        <v>30</v>
      </c>
      <c r="B1032" s="124" t="s">
        <v>360</v>
      </c>
      <c r="C1032" s="144" t="s">
        <v>1661</v>
      </c>
      <c r="D1032" s="145" t="s">
        <v>2252</v>
      </c>
      <c r="E1032" s="144" t="s">
        <v>531</v>
      </c>
      <c r="F1032" s="145" t="s">
        <v>2021</v>
      </c>
      <c r="G1032" s="125" t="s">
        <v>2042</v>
      </c>
      <c r="H1032" s="146" t="s">
        <v>386</v>
      </c>
      <c r="I1032" s="125"/>
      <c r="J1032" s="125"/>
      <c r="K1032" s="125"/>
      <c r="P1032" s="125"/>
    </row>
    <row r="1033" spans="1:16" ht="13.9">
      <c r="A1033" s="143">
        <v>30</v>
      </c>
      <c r="B1033" s="124" t="s">
        <v>360</v>
      </c>
      <c r="C1033" s="144" t="s">
        <v>1706</v>
      </c>
      <c r="D1033" s="145" t="s">
        <v>2252</v>
      </c>
      <c r="E1033" s="144" t="s">
        <v>531</v>
      </c>
      <c r="F1033" s="145" t="s">
        <v>2021</v>
      </c>
      <c r="G1033" s="125" t="s">
        <v>2042</v>
      </c>
      <c r="H1033" s="146" t="s">
        <v>386</v>
      </c>
      <c r="I1033" s="125"/>
      <c r="J1033" s="125"/>
      <c r="K1033" s="125"/>
      <c r="P1033" s="125"/>
    </row>
    <row r="1034" spans="1:16" ht="13.9">
      <c r="A1034" s="143">
        <v>30</v>
      </c>
      <c r="B1034" s="124" t="s">
        <v>360</v>
      </c>
      <c r="C1034" s="144" t="s">
        <v>1707</v>
      </c>
      <c r="D1034" s="145" t="s">
        <v>2252</v>
      </c>
      <c r="E1034" s="144" t="s">
        <v>531</v>
      </c>
      <c r="F1034" s="145" t="s">
        <v>2021</v>
      </c>
      <c r="G1034" s="125" t="s">
        <v>2042</v>
      </c>
      <c r="H1034" s="146" t="s">
        <v>386</v>
      </c>
      <c r="I1034" s="125"/>
      <c r="J1034" s="125"/>
      <c r="K1034" s="125"/>
      <c r="P1034" s="125"/>
    </row>
    <row r="1035" spans="1:16" ht="13.9">
      <c r="A1035" s="143">
        <v>30</v>
      </c>
      <c r="B1035" s="124" t="s">
        <v>360</v>
      </c>
      <c r="C1035" s="144" t="s">
        <v>1738</v>
      </c>
      <c r="D1035" s="145" t="s">
        <v>2252</v>
      </c>
      <c r="E1035" s="144" t="s">
        <v>531</v>
      </c>
      <c r="F1035" s="145" t="s">
        <v>2021</v>
      </c>
      <c r="G1035" s="125" t="s">
        <v>2042</v>
      </c>
      <c r="H1035" s="146" t="s">
        <v>386</v>
      </c>
      <c r="I1035" s="125"/>
      <c r="J1035" s="125"/>
      <c r="K1035" s="125"/>
      <c r="P1035" s="125"/>
    </row>
    <row r="1036" spans="1:16" ht="13.9">
      <c r="A1036" s="143">
        <v>30</v>
      </c>
      <c r="B1036" s="124" t="s">
        <v>360</v>
      </c>
      <c r="C1036" s="144" t="s">
        <v>1769</v>
      </c>
      <c r="D1036" s="145" t="s">
        <v>2252</v>
      </c>
      <c r="E1036" s="144" t="s">
        <v>531</v>
      </c>
      <c r="F1036" s="145" t="s">
        <v>2021</v>
      </c>
      <c r="G1036" s="125" t="s">
        <v>2042</v>
      </c>
      <c r="H1036" s="146" t="s">
        <v>386</v>
      </c>
      <c r="I1036" s="125"/>
      <c r="J1036" s="125"/>
      <c r="K1036" s="125"/>
      <c r="P1036" s="125"/>
    </row>
    <row r="1037" spans="1:16" ht="13.9">
      <c r="A1037" s="143">
        <v>30</v>
      </c>
      <c r="B1037" s="124" t="s">
        <v>360</v>
      </c>
      <c r="C1037" s="144" t="s">
        <v>1770</v>
      </c>
      <c r="D1037" s="145" t="s">
        <v>2252</v>
      </c>
      <c r="E1037" s="144" t="s">
        <v>531</v>
      </c>
      <c r="F1037" s="145" t="s">
        <v>2021</v>
      </c>
      <c r="G1037" s="125" t="s">
        <v>2042</v>
      </c>
      <c r="H1037" s="146" t="s">
        <v>386</v>
      </c>
      <c r="I1037" s="125"/>
      <c r="J1037" s="125"/>
      <c r="K1037" s="125"/>
      <c r="P1037" s="125"/>
    </row>
    <row r="1038" spans="1:16" ht="13.9">
      <c r="A1038" s="143">
        <v>30</v>
      </c>
      <c r="B1038" s="124" t="s">
        <v>360</v>
      </c>
      <c r="C1038" s="144" t="s">
        <v>1785</v>
      </c>
      <c r="D1038" s="145" t="s">
        <v>2252</v>
      </c>
      <c r="E1038" s="144" t="s">
        <v>531</v>
      </c>
      <c r="F1038" s="145" t="s">
        <v>2021</v>
      </c>
      <c r="G1038" s="125" t="s">
        <v>2042</v>
      </c>
      <c r="H1038" s="146" t="s">
        <v>386</v>
      </c>
      <c r="I1038" s="125"/>
      <c r="J1038" s="125"/>
      <c r="K1038" s="125"/>
      <c r="P1038" s="125"/>
    </row>
    <row r="1039" spans="1:16" ht="13.9">
      <c r="A1039" s="143">
        <v>30</v>
      </c>
      <c r="B1039" s="124" t="s">
        <v>360</v>
      </c>
      <c r="C1039" s="144" t="s">
        <v>1793</v>
      </c>
      <c r="D1039" s="145" t="s">
        <v>2252</v>
      </c>
      <c r="E1039" s="144" t="s">
        <v>531</v>
      </c>
      <c r="F1039" s="145" t="s">
        <v>2021</v>
      </c>
      <c r="G1039" s="125" t="s">
        <v>2042</v>
      </c>
      <c r="H1039" s="146" t="s">
        <v>386</v>
      </c>
      <c r="I1039" s="125"/>
      <c r="J1039" s="125"/>
      <c r="K1039" s="125"/>
      <c r="P1039" s="125"/>
    </row>
    <row r="1040" spans="1:16" ht="13.9">
      <c r="A1040" s="143">
        <v>30</v>
      </c>
      <c r="B1040" s="124" t="s">
        <v>360</v>
      </c>
      <c r="C1040" s="144" t="s">
        <v>157</v>
      </c>
      <c r="D1040" s="145" t="s">
        <v>2252</v>
      </c>
      <c r="E1040" s="144" t="s">
        <v>531</v>
      </c>
      <c r="F1040" s="145" t="s">
        <v>2021</v>
      </c>
      <c r="G1040" s="125" t="s">
        <v>2042</v>
      </c>
      <c r="H1040" s="146" t="s">
        <v>386</v>
      </c>
      <c r="I1040" s="125"/>
      <c r="J1040" s="125"/>
      <c r="K1040" s="125"/>
      <c r="P1040" s="125"/>
    </row>
    <row r="1041" spans="1:16" ht="13.9">
      <c r="A1041" s="143">
        <v>30</v>
      </c>
      <c r="B1041" s="124" t="s">
        <v>360</v>
      </c>
      <c r="C1041" s="144" t="s">
        <v>1831</v>
      </c>
      <c r="D1041" s="145" t="s">
        <v>2252</v>
      </c>
      <c r="E1041" s="144" t="s">
        <v>531</v>
      </c>
      <c r="F1041" s="145" t="s">
        <v>2021</v>
      </c>
      <c r="G1041" s="125" t="s">
        <v>2042</v>
      </c>
      <c r="H1041" s="146" t="s">
        <v>386</v>
      </c>
      <c r="I1041" s="125"/>
      <c r="J1041" s="125"/>
      <c r="K1041" s="125"/>
      <c r="P1041" s="125"/>
    </row>
    <row r="1042" spans="1:16" ht="13.9">
      <c r="A1042" s="143">
        <v>30</v>
      </c>
      <c r="B1042" s="124" t="s">
        <v>360</v>
      </c>
      <c r="C1042" s="144" t="s">
        <v>1832</v>
      </c>
      <c r="D1042" s="145" t="s">
        <v>2252</v>
      </c>
      <c r="E1042" s="144" t="s">
        <v>531</v>
      </c>
      <c r="F1042" s="145" t="s">
        <v>2021</v>
      </c>
      <c r="G1042" s="125" t="s">
        <v>2042</v>
      </c>
      <c r="H1042" s="146" t="s">
        <v>386</v>
      </c>
      <c r="I1042" s="125"/>
      <c r="J1042" s="125"/>
      <c r="K1042" s="125"/>
      <c r="P1042" s="125"/>
    </row>
    <row r="1043" spans="1:16" ht="13.9">
      <c r="A1043" s="143">
        <v>30</v>
      </c>
      <c r="B1043" s="124" t="s">
        <v>360</v>
      </c>
      <c r="C1043" s="144" t="s">
        <v>1865</v>
      </c>
      <c r="D1043" s="145" t="s">
        <v>2252</v>
      </c>
      <c r="E1043" s="144" t="s">
        <v>531</v>
      </c>
      <c r="F1043" s="145" t="s">
        <v>2021</v>
      </c>
      <c r="G1043" s="125" t="s">
        <v>2042</v>
      </c>
      <c r="H1043" s="146" t="s">
        <v>386</v>
      </c>
      <c r="I1043" s="125"/>
      <c r="J1043" s="125"/>
      <c r="K1043" s="125"/>
      <c r="P1043" s="125"/>
    </row>
    <row r="1044" spans="1:16" ht="13.9">
      <c r="A1044" s="143">
        <v>30</v>
      </c>
      <c r="B1044" s="124" t="s">
        <v>360</v>
      </c>
      <c r="C1044" s="144" t="s">
        <v>1933</v>
      </c>
      <c r="D1044" s="145" t="s">
        <v>2252</v>
      </c>
      <c r="E1044" s="144" t="s">
        <v>531</v>
      </c>
      <c r="F1044" s="145" t="s">
        <v>2021</v>
      </c>
      <c r="G1044" s="125" t="s">
        <v>2042</v>
      </c>
      <c r="H1044" s="146" t="s">
        <v>386</v>
      </c>
      <c r="I1044" s="125"/>
      <c r="J1044" s="125"/>
      <c r="K1044" s="125"/>
      <c r="P1044" s="125"/>
    </row>
    <row r="1045" spans="1:16" ht="13.9">
      <c r="A1045" s="143">
        <v>30</v>
      </c>
      <c r="B1045" s="124" t="s">
        <v>360</v>
      </c>
      <c r="C1045" s="144" t="s">
        <v>1950</v>
      </c>
      <c r="D1045" s="145" t="s">
        <v>2252</v>
      </c>
      <c r="E1045" s="144" t="s">
        <v>531</v>
      </c>
      <c r="F1045" s="145" t="s">
        <v>2021</v>
      </c>
      <c r="G1045" s="125" t="s">
        <v>2042</v>
      </c>
      <c r="H1045" s="146" t="s">
        <v>386</v>
      </c>
      <c r="I1045" s="125"/>
      <c r="J1045" s="125"/>
      <c r="K1045" s="125"/>
      <c r="P1045" s="125"/>
    </row>
    <row r="1046" spans="1:16" ht="13.9">
      <c r="A1046" s="143">
        <v>30</v>
      </c>
      <c r="B1046" s="124" t="s">
        <v>360</v>
      </c>
      <c r="C1046" s="144" t="s">
        <v>1951</v>
      </c>
      <c r="D1046" s="145" t="s">
        <v>2252</v>
      </c>
      <c r="E1046" s="144" t="s">
        <v>531</v>
      </c>
      <c r="F1046" s="145" t="s">
        <v>2021</v>
      </c>
      <c r="G1046" s="125" t="s">
        <v>2042</v>
      </c>
      <c r="H1046" s="146" t="s">
        <v>386</v>
      </c>
      <c r="I1046" s="125"/>
      <c r="J1046" s="125"/>
      <c r="K1046" s="125"/>
      <c r="P1046" s="125"/>
    </row>
    <row r="1047" spans="1:16" ht="13.9">
      <c r="A1047" s="143">
        <v>30</v>
      </c>
      <c r="B1047" s="124" t="s">
        <v>360</v>
      </c>
      <c r="C1047" s="144" t="s">
        <v>1960</v>
      </c>
      <c r="D1047" s="145" t="s">
        <v>2252</v>
      </c>
      <c r="E1047" s="144" t="s">
        <v>531</v>
      </c>
      <c r="F1047" s="145" t="s">
        <v>2021</v>
      </c>
      <c r="G1047" s="125" t="s">
        <v>2042</v>
      </c>
      <c r="H1047" s="146" t="s">
        <v>386</v>
      </c>
      <c r="I1047" s="125"/>
      <c r="J1047" s="125"/>
      <c r="K1047" s="125"/>
      <c r="P1047" s="125"/>
    </row>
    <row r="1048" spans="1:16" ht="13.9">
      <c r="A1048" s="143">
        <v>32</v>
      </c>
      <c r="B1048" s="124" t="s">
        <v>2189</v>
      </c>
      <c r="C1048" s="144" t="s">
        <v>1134</v>
      </c>
      <c r="D1048" s="143">
        <v>3207</v>
      </c>
      <c r="E1048" s="152" t="s">
        <v>654</v>
      </c>
      <c r="F1048" s="145" t="s">
        <v>1478</v>
      </c>
      <c r="G1048" s="125" t="s">
        <v>2103</v>
      </c>
      <c r="H1048" s="146" t="s">
        <v>274</v>
      </c>
      <c r="I1048" s="125"/>
      <c r="J1048" s="125"/>
      <c r="K1048" s="125"/>
      <c r="P1048" s="125"/>
    </row>
    <row r="1049" spans="1:16" ht="13.9">
      <c r="A1049" s="143">
        <v>32</v>
      </c>
      <c r="B1049" s="124" t="s">
        <v>2189</v>
      </c>
      <c r="C1049" s="144" t="s">
        <v>1251</v>
      </c>
      <c r="D1049" s="145" t="s">
        <v>2253</v>
      </c>
      <c r="E1049" s="144" t="s">
        <v>654</v>
      </c>
      <c r="F1049" s="145" t="s">
        <v>1478</v>
      </c>
      <c r="G1049" s="125" t="s">
        <v>2103</v>
      </c>
      <c r="H1049" s="146" t="s">
        <v>274</v>
      </c>
      <c r="I1049" s="125"/>
      <c r="J1049" s="125"/>
      <c r="K1049" s="125"/>
      <c r="P1049" s="125"/>
    </row>
    <row r="1050" spans="1:16" ht="13.9">
      <c r="A1050" s="143">
        <v>32</v>
      </c>
      <c r="B1050" s="124" t="s">
        <v>2189</v>
      </c>
      <c r="C1050" s="144" t="s">
        <v>1407</v>
      </c>
      <c r="D1050" s="145" t="s">
        <v>2253</v>
      </c>
      <c r="E1050" s="144" t="s">
        <v>654</v>
      </c>
      <c r="F1050" s="145" t="s">
        <v>1478</v>
      </c>
      <c r="G1050" s="125" t="s">
        <v>2103</v>
      </c>
      <c r="H1050" s="146" t="s">
        <v>274</v>
      </c>
      <c r="I1050" s="125"/>
      <c r="J1050" s="125"/>
      <c r="K1050" s="125"/>
      <c r="P1050" s="125"/>
    </row>
    <row r="1051" spans="1:16" ht="13.9">
      <c r="A1051" s="143">
        <v>30</v>
      </c>
      <c r="B1051" s="124" t="s">
        <v>360</v>
      </c>
      <c r="C1051" s="144" t="s">
        <v>1728</v>
      </c>
      <c r="D1051" s="145" t="s">
        <v>2254</v>
      </c>
      <c r="E1051" s="144" t="s">
        <v>664</v>
      </c>
      <c r="F1051" s="145" t="s">
        <v>2022</v>
      </c>
      <c r="G1051" s="125" t="s">
        <v>2042</v>
      </c>
      <c r="H1051" s="146" t="s">
        <v>386</v>
      </c>
      <c r="I1051" s="125"/>
      <c r="J1051" s="125"/>
      <c r="K1051" s="125"/>
      <c r="P1051" s="125"/>
    </row>
    <row r="1052" spans="1:16" ht="13.9">
      <c r="A1052" s="143">
        <v>30</v>
      </c>
      <c r="B1052" s="124" t="s">
        <v>360</v>
      </c>
      <c r="C1052" s="144" t="s">
        <v>1842</v>
      </c>
      <c r="D1052" s="145" t="s">
        <v>2254</v>
      </c>
      <c r="E1052" s="144" t="s">
        <v>664</v>
      </c>
      <c r="F1052" s="145" t="s">
        <v>2022</v>
      </c>
      <c r="G1052" s="125" t="s">
        <v>2042</v>
      </c>
      <c r="H1052" s="146" t="s">
        <v>386</v>
      </c>
      <c r="I1052" s="125"/>
      <c r="J1052" s="125"/>
      <c r="K1052" s="125"/>
      <c r="P1052" s="125"/>
    </row>
    <row r="1053" spans="1:16" ht="13.9">
      <c r="A1053" s="143">
        <v>30</v>
      </c>
      <c r="B1053" s="124" t="s">
        <v>360</v>
      </c>
      <c r="C1053" s="144" t="s">
        <v>664</v>
      </c>
      <c r="D1053" s="145" t="s">
        <v>2254</v>
      </c>
      <c r="E1053" s="144" t="s">
        <v>664</v>
      </c>
      <c r="F1053" s="145" t="s">
        <v>2022</v>
      </c>
      <c r="G1053" s="125" t="s">
        <v>2042</v>
      </c>
      <c r="H1053" s="146" t="s">
        <v>386</v>
      </c>
      <c r="I1053" s="125"/>
      <c r="J1053" s="125"/>
      <c r="K1053" s="125"/>
      <c r="P1053" s="125"/>
    </row>
    <row r="1054" spans="1:16" ht="13.9">
      <c r="A1054" s="143">
        <v>30</v>
      </c>
      <c r="B1054" s="124" t="s">
        <v>360</v>
      </c>
      <c r="C1054" s="144" t="s">
        <v>670</v>
      </c>
      <c r="D1054" s="145" t="s">
        <v>2255</v>
      </c>
      <c r="E1054" s="144" t="s">
        <v>653</v>
      </c>
      <c r="F1054" s="145" t="s">
        <v>2173</v>
      </c>
      <c r="G1054" s="125" t="s">
        <v>2042</v>
      </c>
      <c r="H1054" s="146" t="s">
        <v>386</v>
      </c>
      <c r="I1054" s="125"/>
      <c r="J1054" s="125"/>
      <c r="K1054" s="125"/>
      <c r="P1054" s="125"/>
    </row>
    <row r="1055" spans="1:16" ht="13.9">
      <c r="A1055" s="143">
        <v>30</v>
      </c>
      <c r="B1055" s="124" t="s">
        <v>360</v>
      </c>
      <c r="C1055" s="144" t="s">
        <v>719</v>
      </c>
      <c r="D1055" s="145" t="s">
        <v>2255</v>
      </c>
      <c r="E1055" s="144" t="s">
        <v>653</v>
      </c>
      <c r="F1055" s="145" t="s">
        <v>2173</v>
      </c>
      <c r="G1055" s="125" t="s">
        <v>2042</v>
      </c>
      <c r="H1055" s="146" t="s">
        <v>386</v>
      </c>
      <c r="I1055" s="125"/>
      <c r="J1055" s="125"/>
      <c r="K1055" s="125"/>
      <c r="P1055" s="125"/>
    </row>
    <row r="1056" spans="1:16" ht="13.9">
      <c r="A1056" s="143">
        <v>30</v>
      </c>
      <c r="B1056" s="124" t="s">
        <v>360</v>
      </c>
      <c r="C1056" s="144" t="s">
        <v>743</v>
      </c>
      <c r="D1056" s="145" t="s">
        <v>2255</v>
      </c>
      <c r="E1056" s="144" t="s">
        <v>653</v>
      </c>
      <c r="F1056" s="145" t="s">
        <v>2173</v>
      </c>
      <c r="G1056" s="125" t="s">
        <v>2042</v>
      </c>
      <c r="H1056" s="146" t="s">
        <v>386</v>
      </c>
      <c r="I1056" s="125"/>
      <c r="J1056" s="125"/>
      <c r="K1056" s="125"/>
      <c r="P1056" s="125"/>
    </row>
    <row r="1057" spans="1:16" ht="13.9">
      <c r="A1057" s="143">
        <v>30</v>
      </c>
      <c r="B1057" s="124" t="s">
        <v>360</v>
      </c>
      <c r="C1057" s="144" t="s">
        <v>753</v>
      </c>
      <c r="D1057" s="145" t="s">
        <v>2255</v>
      </c>
      <c r="E1057" s="144" t="s">
        <v>653</v>
      </c>
      <c r="F1057" s="145" t="s">
        <v>2173</v>
      </c>
      <c r="G1057" s="125" t="s">
        <v>2042</v>
      </c>
      <c r="H1057" s="146" t="s">
        <v>386</v>
      </c>
      <c r="I1057" s="125"/>
      <c r="J1057" s="125"/>
      <c r="K1057" s="125"/>
      <c r="P1057" s="125"/>
    </row>
    <row r="1058" spans="1:16" ht="13.9">
      <c r="A1058" s="143">
        <v>30</v>
      </c>
      <c r="B1058" s="124" t="s">
        <v>360</v>
      </c>
      <c r="C1058" s="144" t="s">
        <v>759</v>
      </c>
      <c r="D1058" s="145" t="s">
        <v>2255</v>
      </c>
      <c r="E1058" s="144" t="s">
        <v>653</v>
      </c>
      <c r="F1058" s="145" t="s">
        <v>2173</v>
      </c>
      <c r="G1058" s="125" t="s">
        <v>2042</v>
      </c>
      <c r="H1058" s="146" t="s">
        <v>386</v>
      </c>
      <c r="I1058" s="125"/>
      <c r="J1058" s="125"/>
      <c r="K1058" s="125"/>
      <c r="P1058" s="125"/>
    </row>
    <row r="1059" spans="1:16" ht="13.9">
      <c r="A1059" s="143">
        <v>30</v>
      </c>
      <c r="B1059" s="124" t="s">
        <v>360</v>
      </c>
      <c r="C1059" s="144" t="s">
        <v>769</v>
      </c>
      <c r="D1059" s="145" t="s">
        <v>2255</v>
      </c>
      <c r="E1059" s="144" t="s">
        <v>653</v>
      </c>
      <c r="F1059" s="145" t="s">
        <v>2173</v>
      </c>
      <c r="G1059" s="125" t="s">
        <v>2042</v>
      </c>
      <c r="H1059" s="146" t="s">
        <v>386</v>
      </c>
      <c r="I1059" s="125"/>
      <c r="J1059" s="125"/>
      <c r="K1059" s="125"/>
      <c r="P1059" s="125"/>
    </row>
    <row r="1060" spans="1:16" ht="13.9">
      <c r="A1060" s="143">
        <v>30</v>
      </c>
      <c r="B1060" s="124" t="s">
        <v>360</v>
      </c>
      <c r="C1060" s="144" t="s">
        <v>774</v>
      </c>
      <c r="D1060" s="145" t="s">
        <v>2255</v>
      </c>
      <c r="E1060" s="144" t="s">
        <v>653</v>
      </c>
      <c r="F1060" s="145" t="s">
        <v>2173</v>
      </c>
      <c r="G1060" s="125" t="s">
        <v>2042</v>
      </c>
      <c r="H1060" s="146" t="s">
        <v>386</v>
      </c>
      <c r="I1060" s="125"/>
      <c r="J1060" s="125"/>
      <c r="K1060" s="125"/>
      <c r="P1060" s="125"/>
    </row>
    <row r="1061" spans="1:16" ht="13.9">
      <c r="A1061" s="143">
        <v>30</v>
      </c>
      <c r="B1061" s="124" t="s">
        <v>360</v>
      </c>
      <c r="C1061" s="144" t="s">
        <v>878</v>
      </c>
      <c r="D1061" s="145" t="s">
        <v>2255</v>
      </c>
      <c r="E1061" s="144" t="s">
        <v>653</v>
      </c>
      <c r="F1061" s="145" t="s">
        <v>2173</v>
      </c>
      <c r="G1061" s="125" t="s">
        <v>2042</v>
      </c>
      <c r="H1061" s="146" t="s">
        <v>386</v>
      </c>
      <c r="I1061" s="125"/>
      <c r="J1061" s="125"/>
      <c r="K1061" s="125"/>
      <c r="P1061" s="125"/>
    </row>
    <row r="1062" spans="1:16" ht="13.9">
      <c r="A1062" s="143">
        <v>30</v>
      </c>
      <c r="B1062" s="124" t="s">
        <v>360</v>
      </c>
      <c r="C1062" s="144" t="s">
        <v>890</v>
      </c>
      <c r="D1062" s="145" t="s">
        <v>2255</v>
      </c>
      <c r="E1062" s="144" t="s">
        <v>653</v>
      </c>
      <c r="F1062" s="145" t="s">
        <v>2173</v>
      </c>
      <c r="G1062" s="125" t="s">
        <v>2042</v>
      </c>
      <c r="H1062" s="146" t="s">
        <v>386</v>
      </c>
      <c r="I1062" s="125"/>
      <c r="J1062" s="125"/>
      <c r="K1062" s="125"/>
      <c r="P1062" s="125"/>
    </row>
    <row r="1063" spans="1:16" ht="13.9">
      <c r="A1063" s="143">
        <v>30</v>
      </c>
      <c r="B1063" s="124" t="s">
        <v>360</v>
      </c>
      <c r="C1063" s="144" t="s">
        <v>894</v>
      </c>
      <c r="D1063" s="145" t="s">
        <v>2255</v>
      </c>
      <c r="E1063" s="144" t="s">
        <v>653</v>
      </c>
      <c r="F1063" s="145" t="s">
        <v>2173</v>
      </c>
      <c r="G1063" s="125" t="s">
        <v>2042</v>
      </c>
      <c r="H1063" s="146" t="s">
        <v>386</v>
      </c>
      <c r="I1063" s="125"/>
      <c r="J1063" s="125"/>
      <c r="K1063" s="125"/>
      <c r="P1063" s="125"/>
    </row>
    <row r="1064" spans="1:16" ht="13.9">
      <c r="A1064" s="143">
        <v>30</v>
      </c>
      <c r="B1064" s="124" t="s">
        <v>360</v>
      </c>
      <c r="C1064" s="144" t="s">
        <v>917</v>
      </c>
      <c r="D1064" s="145" t="s">
        <v>2255</v>
      </c>
      <c r="E1064" s="144" t="s">
        <v>653</v>
      </c>
      <c r="F1064" s="145" t="s">
        <v>2173</v>
      </c>
      <c r="G1064" s="125" t="s">
        <v>2042</v>
      </c>
      <c r="H1064" s="146" t="s">
        <v>386</v>
      </c>
      <c r="I1064" s="125"/>
      <c r="J1064" s="125"/>
      <c r="K1064" s="125"/>
      <c r="P1064" s="125"/>
    </row>
    <row r="1065" spans="1:16" ht="13.9">
      <c r="A1065" s="143">
        <v>30</v>
      </c>
      <c r="B1065" s="124" t="s">
        <v>360</v>
      </c>
      <c r="C1065" s="144" t="s">
        <v>944</v>
      </c>
      <c r="D1065" s="145" t="s">
        <v>2255</v>
      </c>
      <c r="E1065" s="144" t="s">
        <v>653</v>
      </c>
      <c r="F1065" s="145" t="s">
        <v>2173</v>
      </c>
      <c r="G1065" s="125" t="s">
        <v>2042</v>
      </c>
      <c r="H1065" s="146" t="s">
        <v>386</v>
      </c>
      <c r="I1065" s="125"/>
      <c r="J1065" s="125"/>
      <c r="K1065" s="125"/>
      <c r="P1065" s="125"/>
    </row>
    <row r="1066" spans="1:16" ht="13.9">
      <c r="A1066" s="143">
        <v>30</v>
      </c>
      <c r="B1066" s="124" t="s">
        <v>360</v>
      </c>
      <c r="C1066" s="144" t="s">
        <v>1067</v>
      </c>
      <c r="D1066" s="145" t="s">
        <v>2255</v>
      </c>
      <c r="E1066" s="144" t="s">
        <v>653</v>
      </c>
      <c r="F1066" s="145" t="s">
        <v>2173</v>
      </c>
      <c r="G1066" s="125" t="s">
        <v>2042</v>
      </c>
      <c r="H1066" s="146" t="s">
        <v>386</v>
      </c>
      <c r="I1066" s="125"/>
      <c r="J1066" s="125"/>
      <c r="K1066" s="125"/>
      <c r="P1066" s="125"/>
    </row>
    <row r="1067" spans="1:16" ht="13.9">
      <c r="A1067" s="143">
        <v>30</v>
      </c>
      <c r="B1067" s="124" t="s">
        <v>360</v>
      </c>
      <c r="C1067" s="144" t="s">
        <v>1075</v>
      </c>
      <c r="D1067" s="145" t="s">
        <v>2255</v>
      </c>
      <c r="E1067" s="144" t="s">
        <v>653</v>
      </c>
      <c r="F1067" s="145" t="s">
        <v>2173</v>
      </c>
      <c r="G1067" s="125" t="s">
        <v>2042</v>
      </c>
      <c r="H1067" s="146" t="s">
        <v>386</v>
      </c>
      <c r="I1067" s="125"/>
      <c r="J1067" s="125"/>
      <c r="K1067" s="125"/>
      <c r="P1067" s="125"/>
    </row>
    <row r="1068" spans="1:16" ht="13.9">
      <c r="A1068" s="143">
        <v>30</v>
      </c>
      <c r="B1068" s="124" t="s">
        <v>360</v>
      </c>
      <c r="C1068" s="144" t="s">
        <v>1098</v>
      </c>
      <c r="D1068" s="145" t="s">
        <v>2255</v>
      </c>
      <c r="E1068" s="144" t="s">
        <v>653</v>
      </c>
      <c r="F1068" s="145" t="s">
        <v>2173</v>
      </c>
      <c r="G1068" s="125" t="s">
        <v>2042</v>
      </c>
      <c r="H1068" s="146" t="s">
        <v>386</v>
      </c>
      <c r="I1068" s="125"/>
      <c r="J1068" s="125"/>
      <c r="K1068" s="125"/>
      <c r="P1068" s="125"/>
    </row>
    <row r="1069" spans="1:16" ht="13.9">
      <c r="A1069" s="143">
        <v>30</v>
      </c>
      <c r="B1069" s="124" t="s">
        <v>360</v>
      </c>
      <c r="C1069" s="144" t="s">
        <v>1143</v>
      </c>
      <c r="D1069" s="145" t="s">
        <v>2255</v>
      </c>
      <c r="E1069" s="144" t="s">
        <v>653</v>
      </c>
      <c r="F1069" s="145" t="s">
        <v>2173</v>
      </c>
      <c r="G1069" s="125" t="s">
        <v>2042</v>
      </c>
      <c r="H1069" s="146" t="s">
        <v>386</v>
      </c>
      <c r="I1069" s="125"/>
      <c r="J1069" s="125"/>
      <c r="K1069" s="125"/>
      <c r="P1069" s="125"/>
    </row>
    <row r="1070" spans="1:16" ht="13.9">
      <c r="A1070" s="143">
        <v>30</v>
      </c>
      <c r="B1070" s="124" t="s">
        <v>360</v>
      </c>
      <c r="C1070" s="144" t="s">
        <v>1151</v>
      </c>
      <c r="D1070" s="145" t="s">
        <v>2255</v>
      </c>
      <c r="E1070" s="144" t="s">
        <v>653</v>
      </c>
      <c r="F1070" s="145" t="s">
        <v>2173</v>
      </c>
      <c r="G1070" s="125" t="s">
        <v>2042</v>
      </c>
      <c r="H1070" s="146" t="s">
        <v>386</v>
      </c>
      <c r="I1070" s="125"/>
      <c r="J1070" s="125"/>
      <c r="K1070" s="125"/>
      <c r="P1070" s="125"/>
    </row>
    <row r="1071" spans="1:16" ht="13.9">
      <c r="A1071" s="143">
        <v>30</v>
      </c>
      <c r="B1071" s="124" t="s">
        <v>360</v>
      </c>
      <c r="C1071" s="144" t="s">
        <v>1167</v>
      </c>
      <c r="D1071" s="145" t="s">
        <v>2255</v>
      </c>
      <c r="E1071" s="144" t="s">
        <v>653</v>
      </c>
      <c r="F1071" s="145" t="s">
        <v>2173</v>
      </c>
      <c r="G1071" s="125" t="s">
        <v>2042</v>
      </c>
      <c r="H1071" s="146" t="s">
        <v>386</v>
      </c>
      <c r="I1071" s="125"/>
      <c r="J1071" s="125"/>
      <c r="K1071" s="125"/>
      <c r="P1071" s="125"/>
    </row>
    <row r="1072" spans="1:16" ht="13.9">
      <c r="A1072" s="143">
        <v>30</v>
      </c>
      <c r="B1072" s="124" t="s">
        <v>360</v>
      </c>
      <c r="C1072" s="144" t="s">
        <v>1175</v>
      </c>
      <c r="D1072" s="145" t="s">
        <v>2255</v>
      </c>
      <c r="E1072" s="144" t="s">
        <v>653</v>
      </c>
      <c r="F1072" s="145" t="s">
        <v>2173</v>
      </c>
      <c r="G1072" s="125" t="s">
        <v>2042</v>
      </c>
      <c r="H1072" s="146" t="s">
        <v>386</v>
      </c>
      <c r="I1072" s="125"/>
      <c r="J1072" s="125"/>
      <c r="K1072" s="125"/>
      <c r="P1072" s="125"/>
    </row>
    <row r="1073" spans="1:16" ht="13.9">
      <c r="A1073" s="143">
        <v>30</v>
      </c>
      <c r="B1073" s="124" t="s">
        <v>360</v>
      </c>
      <c r="C1073" s="144" t="s">
        <v>1183</v>
      </c>
      <c r="D1073" s="145" t="s">
        <v>2255</v>
      </c>
      <c r="E1073" s="144" t="s">
        <v>653</v>
      </c>
      <c r="F1073" s="145" t="s">
        <v>2173</v>
      </c>
      <c r="G1073" s="125" t="s">
        <v>2042</v>
      </c>
      <c r="H1073" s="146" t="s">
        <v>386</v>
      </c>
      <c r="I1073" s="125"/>
      <c r="J1073" s="125"/>
      <c r="K1073" s="125"/>
      <c r="P1073" s="125"/>
    </row>
    <row r="1074" spans="1:16" ht="13.9">
      <c r="A1074" s="143">
        <v>30</v>
      </c>
      <c r="B1074" s="124" t="s">
        <v>360</v>
      </c>
      <c r="C1074" s="144" t="s">
        <v>1203</v>
      </c>
      <c r="D1074" s="145" t="s">
        <v>2255</v>
      </c>
      <c r="E1074" s="144" t="s">
        <v>653</v>
      </c>
      <c r="F1074" s="145" t="s">
        <v>2173</v>
      </c>
      <c r="G1074" s="125" t="s">
        <v>2042</v>
      </c>
      <c r="H1074" s="146" t="s">
        <v>386</v>
      </c>
      <c r="I1074" s="125"/>
      <c r="J1074" s="125"/>
      <c r="K1074" s="125"/>
      <c r="P1074" s="125"/>
    </row>
    <row r="1075" spans="1:16" ht="13.9">
      <c r="A1075" s="143">
        <v>30</v>
      </c>
      <c r="B1075" s="124" t="s">
        <v>360</v>
      </c>
      <c r="C1075" s="144" t="s">
        <v>1222</v>
      </c>
      <c r="D1075" s="145" t="s">
        <v>2255</v>
      </c>
      <c r="E1075" s="144" t="s">
        <v>653</v>
      </c>
      <c r="F1075" s="145" t="s">
        <v>2173</v>
      </c>
      <c r="G1075" s="125" t="s">
        <v>2042</v>
      </c>
      <c r="H1075" s="146" t="s">
        <v>386</v>
      </c>
      <c r="I1075" s="125"/>
      <c r="J1075" s="125"/>
      <c r="K1075" s="125"/>
      <c r="P1075" s="125"/>
    </row>
    <row r="1076" spans="1:16" ht="13.9">
      <c r="A1076" s="143">
        <v>30</v>
      </c>
      <c r="B1076" s="124" t="s">
        <v>360</v>
      </c>
      <c r="C1076" s="144" t="s">
        <v>1242</v>
      </c>
      <c r="D1076" s="145" t="s">
        <v>2255</v>
      </c>
      <c r="E1076" s="144" t="s">
        <v>653</v>
      </c>
      <c r="F1076" s="145" t="s">
        <v>2173</v>
      </c>
      <c r="G1076" s="125" t="s">
        <v>2042</v>
      </c>
      <c r="H1076" s="146" t="s">
        <v>386</v>
      </c>
      <c r="I1076" s="125"/>
      <c r="J1076" s="125"/>
      <c r="K1076" s="125"/>
      <c r="P1076" s="125"/>
    </row>
    <row r="1077" spans="1:16" ht="13.9">
      <c r="A1077" s="143">
        <v>30</v>
      </c>
      <c r="B1077" s="124" t="s">
        <v>360</v>
      </c>
      <c r="C1077" s="144" t="s">
        <v>1246</v>
      </c>
      <c r="D1077" s="145" t="s">
        <v>2255</v>
      </c>
      <c r="E1077" s="144" t="s">
        <v>653</v>
      </c>
      <c r="F1077" s="145" t="s">
        <v>2173</v>
      </c>
      <c r="G1077" s="125" t="s">
        <v>2042</v>
      </c>
      <c r="H1077" s="146" t="s">
        <v>386</v>
      </c>
      <c r="I1077" s="125"/>
      <c r="J1077" s="125"/>
      <c r="K1077" s="125"/>
      <c r="P1077" s="125"/>
    </row>
    <row r="1078" spans="1:16" ht="13.9">
      <c r="A1078" s="143">
        <v>30</v>
      </c>
      <c r="B1078" s="124" t="s">
        <v>360</v>
      </c>
      <c r="C1078" s="144" t="s">
        <v>1262</v>
      </c>
      <c r="D1078" s="145" t="s">
        <v>2255</v>
      </c>
      <c r="E1078" s="144" t="s">
        <v>653</v>
      </c>
      <c r="F1078" s="145" t="s">
        <v>2173</v>
      </c>
      <c r="G1078" s="125" t="s">
        <v>2042</v>
      </c>
      <c r="H1078" s="146" t="s">
        <v>386</v>
      </c>
      <c r="I1078" s="125"/>
      <c r="J1078" s="125"/>
      <c r="K1078" s="125"/>
      <c r="P1078" s="125"/>
    </row>
    <row r="1079" spans="1:16" ht="13.9">
      <c r="A1079" s="143">
        <v>30</v>
      </c>
      <c r="B1079" s="124" t="s">
        <v>360</v>
      </c>
      <c r="C1079" s="144" t="s">
        <v>1274</v>
      </c>
      <c r="D1079" s="145" t="s">
        <v>2255</v>
      </c>
      <c r="E1079" s="144" t="s">
        <v>653</v>
      </c>
      <c r="F1079" s="145" t="s">
        <v>2173</v>
      </c>
      <c r="G1079" s="125" t="s">
        <v>2042</v>
      </c>
      <c r="H1079" s="146" t="s">
        <v>386</v>
      </c>
      <c r="I1079" s="125"/>
      <c r="J1079" s="125"/>
      <c r="K1079" s="125"/>
      <c r="P1079" s="125"/>
    </row>
    <row r="1080" spans="1:16" ht="13.9">
      <c r="A1080" s="143">
        <v>30</v>
      </c>
      <c r="B1080" s="124" t="s">
        <v>360</v>
      </c>
      <c r="C1080" s="144" t="s">
        <v>1278</v>
      </c>
      <c r="D1080" s="145" t="s">
        <v>2255</v>
      </c>
      <c r="E1080" s="144" t="s">
        <v>653</v>
      </c>
      <c r="F1080" s="145" t="s">
        <v>2173</v>
      </c>
      <c r="G1080" s="125" t="s">
        <v>2042</v>
      </c>
      <c r="H1080" s="146" t="s">
        <v>386</v>
      </c>
      <c r="I1080" s="125"/>
      <c r="J1080" s="125"/>
      <c r="K1080" s="125"/>
      <c r="P1080" s="125"/>
    </row>
    <row r="1081" spans="1:16" ht="13.9">
      <c r="A1081" s="143">
        <v>30</v>
      </c>
      <c r="B1081" s="124" t="s">
        <v>360</v>
      </c>
      <c r="C1081" s="144" t="s">
        <v>1282</v>
      </c>
      <c r="D1081" s="145" t="s">
        <v>2255</v>
      </c>
      <c r="E1081" s="144" t="s">
        <v>653</v>
      </c>
      <c r="F1081" s="145" t="s">
        <v>2173</v>
      </c>
      <c r="G1081" s="125" t="s">
        <v>2042</v>
      </c>
      <c r="H1081" s="146" t="s">
        <v>386</v>
      </c>
      <c r="I1081" s="125"/>
      <c r="J1081" s="125"/>
      <c r="K1081" s="125"/>
      <c r="P1081" s="125"/>
    </row>
    <row r="1082" spans="1:16" ht="13.9">
      <c r="A1082" s="143">
        <v>30</v>
      </c>
      <c r="B1082" s="124" t="s">
        <v>360</v>
      </c>
      <c r="C1082" s="144" t="s">
        <v>1286</v>
      </c>
      <c r="D1082" s="145" t="s">
        <v>2255</v>
      </c>
      <c r="E1082" s="144" t="s">
        <v>653</v>
      </c>
      <c r="F1082" s="145" t="s">
        <v>2173</v>
      </c>
      <c r="G1082" s="125" t="s">
        <v>2042</v>
      </c>
      <c r="H1082" s="146" t="s">
        <v>386</v>
      </c>
      <c r="I1082" s="125"/>
      <c r="J1082" s="125"/>
      <c r="K1082" s="125"/>
      <c r="P1082" s="125"/>
    </row>
    <row r="1083" spans="1:16" ht="13.9">
      <c r="A1083" s="143">
        <v>30</v>
      </c>
      <c r="B1083" s="124" t="s">
        <v>360</v>
      </c>
      <c r="C1083" s="144" t="s">
        <v>1290</v>
      </c>
      <c r="D1083" s="145" t="s">
        <v>2255</v>
      </c>
      <c r="E1083" s="144" t="s">
        <v>653</v>
      </c>
      <c r="F1083" s="145" t="s">
        <v>2173</v>
      </c>
      <c r="G1083" s="125" t="s">
        <v>2042</v>
      </c>
      <c r="H1083" s="146" t="s">
        <v>386</v>
      </c>
      <c r="I1083" s="125"/>
      <c r="J1083" s="125"/>
      <c r="K1083" s="125"/>
      <c r="P1083" s="125"/>
    </row>
    <row r="1084" spans="1:16" ht="13.9">
      <c r="A1084" s="143">
        <v>30</v>
      </c>
      <c r="B1084" s="124" t="s">
        <v>360</v>
      </c>
      <c r="C1084" s="144" t="s">
        <v>1294</v>
      </c>
      <c r="D1084" s="145" t="s">
        <v>2255</v>
      </c>
      <c r="E1084" s="144" t="s">
        <v>653</v>
      </c>
      <c r="F1084" s="145" t="s">
        <v>2173</v>
      </c>
      <c r="G1084" s="125" t="s">
        <v>2042</v>
      </c>
      <c r="H1084" s="146" t="s">
        <v>386</v>
      </c>
      <c r="I1084" s="125"/>
      <c r="J1084" s="125"/>
      <c r="K1084" s="125"/>
      <c r="P1084" s="125"/>
    </row>
    <row r="1085" spans="1:16" ht="13.9">
      <c r="A1085" s="143">
        <v>30</v>
      </c>
      <c r="B1085" s="124" t="s">
        <v>360</v>
      </c>
      <c r="C1085" s="144" t="s">
        <v>1303</v>
      </c>
      <c r="D1085" s="145" t="s">
        <v>2255</v>
      </c>
      <c r="E1085" s="144" t="s">
        <v>653</v>
      </c>
      <c r="F1085" s="145" t="s">
        <v>2173</v>
      </c>
      <c r="G1085" s="125" t="s">
        <v>2042</v>
      </c>
      <c r="H1085" s="146" t="s">
        <v>386</v>
      </c>
      <c r="I1085" s="125"/>
      <c r="J1085" s="125"/>
      <c r="K1085" s="125"/>
      <c r="P1085" s="125"/>
    </row>
    <row r="1086" spans="1:16" ht="13.9">
      <c r="A1086" s="143">
        <v>30</v>
      </c>
      <c r="B1086" s="124" t="s">
        <v>360</v>
      </c>
      <c r="C1086" s="144" t="s">
        <v>1307</v>
      </c>
      <c r="D1086" s="145" t="s">
        <v>2255</v>
      </c>
      <c r="E1086" s="144" t="s">
        <v>653</v>
      </c>
      <c r="F1086" s="145" t="s">
        <v>2173</v>
      </c>
      <c r="G1086" s="125" t="s">
        <v>2042</v>
      </c>
      <c r="H1086" s="146" t="s">
        <v>386</v>
      </c>
      <c r="I1086" s="125"/>
      <c r="J1086" s="125"/>
      <c r="K1086" s="125"/>
      <c r="P1086" s="125"/>
    </row>
    <row r="1087" spans="1:16" ht="13.9">
      <c r="A1087" s="143">
        <v>30</v>
      </c>
      <c r="B1087" s="124" t="s">
        <v>360</v>
      </c>
      <c r="C1087" s="144" t="s">
        <v>1316</v>
      </c>
      <c r="D1087" s="145" t="s">
        <v>2255</v>
      </c>
      <c r="E1087" s="144" t="s">
        <v>653</v>
      </c>
      <c r="F1087" s="145" t="s">
        <v>2173</v>
      </c>
      <c r="G1087" s="125" t="s">
        <v>2042</v>
      </c>
      <c r="H1087" s="146" t="s">
        <v>386</v>
      </c>
      <c r="I1087" s="125"/>
      <c r="J1087" s="125"/>
      <c r="K1087" s="125"/>
      <c r="P1087" s="125"/>
    </row>
    <row r="1088" spans="1:16" ht="13.9">
      <c r="A1088" s="143">
        <v>30</v>
      </c>
      <c r="B1088" s="124" t="s">
        <v>360</v>
      </c>
      <c r="C1088" s="144" t="s">
        <v>1325</v>
      </c>
      <c r="D1088" s="145" t="s">
        <v>2255</v>
      </c>
      <c r="E1088" s="144" t="s">
        <v>653</v>
      </c>
      <c r="F1088" s="145" t="s">
        <v>2173</v>
      </c>
      <c r="G1088" s="125" t="s">
        <v>2042</v>
      </c>
      <c r="H1088" s="146" t="s">
        <v>386</v>
      </c>
      <c r="I1088" s="125"/>
      <c r="J1088" s="125"/>
      <c r="K1088" s="125"/>
      <c r="P1088" s="125"/>
    </row>
    <row r="1089" spans="1:16" ht="13.9">
      <c r="A1089" s="143">
        <v>30</v>
      </c>
      <c r="B1089" s="124" t="s">
        <v>360</v>
      </c>
      <c r="C1089" s="144" t="s">
        <v>1333</v>
      </c>
      <c r="D1089" s="145" t="s">
        <v>2255</v>
      </c>
      <c r="E1089" s="144" t="s">
        <v>653</v>
      </c>
      <c r="F1089" s="145" t="s">
        <v>2173</v>
      </c>
      <c r="G1089" s="125" t="s">
        <v>2042</v>
      </c>
      <c r="H1089" s="146" t="s">
        <v>386</v>
      </c>
      <c r="I1089" s="125"/>
      <c r="J1089" s="125"/>
      <c r="K1089" s="125"/>
      <c r="P1089" s="125"/>
    </row>
    <row r="1090" spans="1:16" ht="13.9">
      <c r="A1090" s="143">
        <v>30</v>
      </c>
      <c r="B1090" s="124" t="s">
        <v>360</v>
      </c>
      <c r="C1090" s="144" t="s">
        <v>1338</v>
      </c>
      <c r="D1090" s="145" t="s">
        <v>2255</v>
      </c>
      <c r="E1090" s="144" t="s">
        <v>653</v>
      </c>
      <c r="F1090" s="145" t="s">
        <v>2173</v>
      </c>
      <c r="G1090" s="125" t="s">
        <v>2042</v>
      </c>
      <c r="H1090" s="146" t="s">
        <v>386</v>
      </c>
      <c r="I1090" s="125"/>
      <c r="J1090" s="125"/>
      <c r="K1090" s="125"/>
      <c r="P1090" s="125"/>
    </row>
    <row r="1091" spans="1:16" ht="13.9">
      <c r="A1091" s="143">
        <v>30</v>
      </c>
      <c r="B1091" s="124" t="s">
        <v>360</v>
      </c>
      <c r="C1091" s="144" t="s">
        <v>1342</v>
      </c>
      <c r="D1091" s="145" t="s">
        <v>2255</v>
      </c>
      <c r="E1091" s="144" t="s">
        <v>653</v>
      </c>
      <c r="F1091" s="145" t="s">
        <v>2173</v>
      </c>
      <c r="G1091" s="125" t="s">
        <v>2042</v>
      </c>
      <c r="H1091" s="146" t="s">
        <v>386</v>
      </c>
      <c r="I1091" s="125"/>
      <c r="J1091" s="125"/>
      <c r="K1091" s="125"/>
      <c r="P1091" s="125"/>
    </row>
    <row r="1092" spans="1:16" ht="13.9">
      <c r="A1092" s="143">
        <v>30</v>
      </c>
      <c r="B1092" s="124" t="s">
        <v>360</v>
      </c>
      <c r="C1092" s="144" t="s">
        <v>1394</v>
      </c>
      <c r="D1092" s="145" t="s">
        <v>2255</v>
      </c>
      <c r="E1092" s="144" t="s">
        <v>653</v>
      </c>
      <c r="F1092" s="145" t="s">
        <v>2173</v>
      </c>
      <c r="G1092" s="125" t="s">
        <v>2042</v>
      </c>
      <c r="H1092" s="146" t="s">
        <v>386</v>
      </c>
      <c r="I1092" s="125"/>
      <c r="J1092" s="125"/>
      <c r="K1092" s="125"/>
      <c r="P1092" s="125"/>
    </row>
    <row r="1093" spans="1:16" ht="13.9">
      <c r="A1093" s="143">
        <v>30</v>
      </c>
      <c r="B1093" s="124" t="s">
        <v>360</v>
      </c>
      <c r="C1093" s="144" t="s">
        <v>1402</v>
      </c>
      <c r="D1093" s="145" t="s">
        <v>2255</v>
      </c>
      <c r="E1093" s="144" t="s">
        <v>653</v>
      </c>
      <c r="F1093" s="145" t="s">
        <v>2173</v>
      </c>
      <c r="G1093" s="125" t="s">
        <v>2042</v>
      </c>
      <c r="H1093" s="146" t="s">
        <v>386</v>
      </c>
      <c r="I1093" s="125"/>
      <c r="J1093" s="125"/>
      <c r="K1093" s="125"/>
      <c r="P1093" s="125"/>
    </row>
    <row r="1094" spans="1:16" ht="13.9">
      <c r="A1094" s="143">
        <v>30</v>
      </c>
      <c r="B1094" s="124" t="s">
        <v>360</v>
      </c>
      <c r="C1094" s="144" t="s">
        <v>1406</v>
      </c>
      <c r="D1094" s="145" t="s">
        <v>2255</v>
      </c>
      <c r="E1094" s="144" t="s">
        <v>653</v>
      </c>
      <c r="F1094" s="145" t="s">
        <v>2173</v>
      </c>
      <c r="G1094" s="125" t="s">
        <v>2042</v>
      </c>
      <c r="H1094" s="146" t="s">
        <v>386</v>
      </c>
      <c r="I1094" s="125"/>
      <c r="J1094" s="125"/>
      <c r="K1094" s="125"/>
      <c r="P1094" s="125"/>
    </row>
    <row r="1095" spans="1:16" ht="13.9">
      <c r="A1095" s="143">
        <v>30</v>
      </c>
      <c r="B1095" s="124" t="s">
        <v>360</v>
      </c>
      <c r="C1095" s="144" t="s">
        <v>1411</v>
      </c>
      <c r="D1095" s="145" t="s">
        <v>2255</v>
      </c>
      <c r="E1095" s="144" t="s">
        <v>653</v>
      </c>
      <c r="F1095" s="145" t="s">
        <v>2173</v>
      </c>
      <c r="G1095" s="125" t="s">
        <v>2042</v>
      </c>
      <c r="H1095" s="146" t="s">
        <v>386</v>
      </c>
      <c r="I1095" s="125"/>
      <c r="J1095" s="125"/>
      <c r="K1095" s="125"/>
      <c r="P1095" s="125"/>
    </row>
    <row r="1096" spans="1:16" ht="13.9">
      <c r="A1096" s="143">
        <v>30</v>
      </c>
      <c r="B1096" s="124" t="s">
        <v>360</v>
      </c>
      <c r="C1096" s="144" t="s">
        <v>1415</v>
      </c>
      <c r="D1096" s="145" t="s">
        <v>2255</v>
      </c>
      <c r="E1096" s="144" t="s">
        <v>653</v>
      </c>
      <c r="F1096" s="145" t="s">
        <v>2173</v>
      </c>
      <c r="G1096" s="125" t="s">
        <v>2042</v>
      </c>
      <c r="H1096" s="146" t="s">
        <v>386</v>
      </c>
      <c r="I1096" s="125"/>
      <c r="J1096" s="125"/>
      <c r="K1096" s="125"/>
      <c r="P1096" s="125"/>
    </row>
    <row r="1097" spans="1:16" ht="13.9">
      <c r="A1097" s="143">
        <v>30</v>
      </c>
      <c r="B1097" s="124" t="s">
        <v>360</v>
      </c>
      <c r="C1097" s="144" t="s">
        <v>1423</v>
      </c>
      <c r="D1097" s="145" t="s">
        <v>2255</v>
      </c>
      <c r="E1097" s="144" t="s">
        <v>653</v>
      </c>
      <c r="F1097" s="145" t="s">
        <v>2173</v>
      </c>
      <c r="G1097" s="125" t="s">
        <v>2042</v>
      </c>
      <c r="H1097" s="146" t="s">
        <v>386</v>
      </c>
      <c r="I1097" s="125"/>
      <c r="J1097" s="125"/>
      <c r="K1097" s="125"/>
      <c r="P1097" s="125"/>
    </row>
    <row r="1098" spans="1:16" ht="13.9">
      <c r="A1098" s="143">
        <v>30</v>
      </c>
      <c r="B1098" s="124" t="s">
        <v>360</v>
      </c>
      <c r="C1098" s="144" t="s">
        <v>1427</v>
      </c>
      <c r="D1098" s="145" t="s">
        <v>2255</v>
      </c>
      <c r="E1098" s="144" t="s">
        <v>653</v>
      </c>
      <c r="F1098" s="145" t="s">
        <v>2173</v>
      </c>
      <c r="G1098" s="125" t="s">
        <v>2042</v>
      </c>
      <c r="H1098" s="146" t="s">
        <v>386</v>
      </c>
      <c r="I1098" s="125"/>
      <c r="J1098" s="125"/>
      <c r="K1098" s="125"/>
      <c r="P1098" s="125"/>
    </row>
    <row r="1099" spans="1:16" ht="13.9">
      <c r="A1099" s="143">
        <v>30</v>
      </c>
      <c r="B1099" s="124" t="s">
        <v>360</v>
      </c>
      <c r="C1099" s="144" t="s">
        <v>1444</v>
      </c>
      <c r="D1099" s="145" t="s">
        <v>2255</v>
      </c>
      <c r="E1099" s="144" t="s">
        <v>653</v>
      </c>
      <c r="F1099" s="145" t="s">
        <v>2173</v>
      </c>
      <c r="G1099" s="125" t="s">
        <v>2042</v>
      </c>
      <c r="H1099" s="146" t="s">
        <v>386</v>
      </c>
      <c r="I1099" s="125"/>
      <c r="J1099" s="125"/>
      <c r="K1099" s="125"/>
      <c r="P1099" s="125"/>
    </row>
    <row r="1100" spans="1:16" ht="13.9">
      <c r="A1100" s="143">
        <v>30</v>
      </c>
      <c r="B1100" s="124" t="s">
        <v>360</v>
      </c>
      <c r="C1100" s="144" t="s">
        <v>1451</v>
      </c>
      <c r="D1100" s="145" t="s">
        <v>2255</v>
      </c>
      <c r="E1100" s="144" t="s">
        <v>653</v>
      </c>
      <c r="F1100" s="145" t="s">
        <v>2173</v>
      </c>
      <c r="G1100" s="125" t="s">
        <v>2042</v>
      </c>
      <c r="H1100" s="146" t="s">
        <v>386</v>
      </c>
      <c r="I1100" s="125"/>
      <c r="J1100" s="125"/>
      <c r="K1100" s="125"/>
      <c r="P1100" s="125"/>
    </row>
    <row r="1101" spans="1:16" ht="13.9">
      <c r="A1101" s="143">
        <v>30</v>
      </c>
      <c r="B1101" s="124" t="s">
        <v>360</v>
      </c>
      <c r="C1101" s="144" t="s">
        <v>1454</v>
      </c>
      <c r="D1101" s="145" t="s">
        <v>2255</v>
      </c>
      <c r="E1101" s="144" t="s">
        <v>653</v>
      </c>
      <c r="F1101" s="145" t="s">
        <v>2173</v>
      </c>
      <c r="G1101" s="125" t="s">
        <v>2042</v>
      </c>
      <c r="H1101" s="146" t="s">
        <v>386</v>
      </c>
      <c r="I1101" s="125"/>
      <c r="J1101" s="125"/>
      <c r="K1101" s="125"/>
      <c r="P1101" s="125"/>
    </row>
    <row r="1102" spans="1:16" ht="13.9">
      <c r="A1102" s="143">
        <v>30</v>
      </c>
      <c r="B1102" s="124" t="s">
        <v>360</v>
      </c>
      <c r="C1102" s="144" t="s">
        <v>1462</v>
      </c>
      <c r="D1102" s="145" t="s">
        <v>2255</v>
      </c>
      <c r="E1102" s="144" t="s">
        <v>653</v>
      </c>
      <c r="F1102" s="145" t="s">
        <v>2173</v>
      </c>
      <c r="G1102" s="125" t="s">
        <v>2042</v>
      </c>
      <c r="H1102" s="146" t="s">
        <v>386</v>
      </c>
      <c r="I1102" s="125"/>
      <c r="J1102" s="125"/>
      <c r="K1102" s="125"/>
      <c r="P1102" s="125"/>
    </row>
    <row r="1103" spans="1:16" ht="13.9">
      <c r="A1103" s="143">
        <v>30</v>
      </c>
      <c r="B1103" s="124" t="s">
        <v>360</v>
      </c>
      <c r="C1103" s="144" t="s">
        <v>1465</v>
      </c>
      <c r="D1103" s="145" t="s">
        <v>2255</v>
      </c>
      <c r="E1103" s="144" t="s">
        <v>653</v>
      </c>
      <c r="F1103" s="145" t="s">
        <v>2173</v>
      </c>
      <c r="G1103" s="125" t="s">
        <v>2042</v>
      </c>
      <c r="H1103" s="146" t="s">
        <v>386</v>
      </c>
      <c r="I1103" s="125"/>
      <c r="J1103" s="125"/>
      <c r="K1103" s="125"/>
      <c r="P1103" s="125"/>
    </row>
    <row r="1104" spans="1:16" ht="13.9">
      <c r="A1104" s="143">
        <v>30</v>
      </c>
      <c r="B1104" s="124" t="s">
        <v>360</v>
      </c>
      <c r="C1104" s="144" t="s">
        <v>1468</v>
      </c>
      <c r="D1104" s="145" t="s">
        <v>2255</v>
      </c>
      <c r="E1104" s="144" t="s">
        <v>653</v>
      </c>
      <c r="F1104" s="145" t="s">
        <v>2173</v>
      </c>
      <c r="G1104" s="125" t="s">
        <v>2042</v>
      </c>
      <c r="H1104" s="146" t="s">
        <v>386</v>
      </c>
      <c r="I1104" s="125"/>
      <c r="J1104" s="125"/>
      <c r="K1104" s="125"/>
      <c r="P1104" s="125"/>
    </row>
    <row r="1105" spans="1:16" ht="13.9">
      <c r="A1105" s="143">
        <v>30</v>
      </c>
      <c r="B1105" s="124" t="s">
        <v>360</v>
      </c>
      <c r="C1105" s="144" t="s">
        <v>1471</v>
      </c>
      <c r="D1105" s="145" t="s">
        <v>2255</v>
      </c>
      <c r="E1105" s="144" t="s">
        <v>653</v>
      </c>
      <c r="F1105" s="145" t="s">
        <v>2173</v>
      </c>
      <c r="G1105" s="125" t="s">
        <v>2042</v>
      </c>
      <c r="H1105" s="146" t="s">
        <v>386</v>
      </c>
      <c r="I1105" s="125"/>
      <c r="J1105" s="125"/>
      <c r="K1105" s="125"/>
      <c r="P1105" s="125"/>
    </row>
    <row r="1106" spans="1:16" ht="13.9">
      <c r="A1106" s="143">
        <v>30</v>
      </c>
      <c r="B1106" s="124" t="s">
        <v>360</v>
      </c>
      <c r="C1106" s="144" t="s">
        <v>1474</v>
      </c>
      <c r="D1106" s="145" t="s">
        <v>2255</v>
      </c>
      <c r="E1106" s="144" t="s">
        <v>653</v>
      </c>
      <c r="F1106" s="145" t="s">
        <v>2173</v>
      </c>
      <c r="G1106" s="125" t="s">
        <v>2042</v>
      </c>
      <c r="H1106" s="146" t="s">
        <v>386</v>
      </c>
      <c r="I1106" s="125"/>
      <c r="J1106" s="125"/>
      <c r="K1106" s="125"/>
      <c r="P1106" s="125"/>
    </row>
    <row r="1107" spans="1:16" ht="13.9">
      <c r="A1107" s="143">
        <v>30</v>
      </c>
      <c r="B1107" s="124" t="s">
        <v>360</v>
      </c>
      <c r="C1107" s="144" t="s">
        <v>1487</v>
      </c>
      <c r="D1107" s="145" t="s">
        <v>2255</v>
      </c>
      <c r="E1107" s="144" t="s">
        <v>653</v>
      </c>
      <c r="F1107" s="145" t="s">
        <v>2173</v>
      </c>
      <c r="G1107" s="125" t="s">
        <v>2042</v>
      </c>
      <c r="H1107" s="146" t="s">
        <v>386</v>
      </c>
      <c r="I1107" s="125"/>
      <c r="J1107" s="125"/>
      <c r="K1107" s="125"/>
      <c r="P1107" s="125"/>
    </row>
    <row r="1108" spans="1:16" ht="13.9">
      <c r="A1108" s="143">
        <v>30</v>
      </c>
      <c r="B1108" s="124" t="s">
        <v>360</v>
      </c>
      <c r="C1108" s="144" t="s">
        <v>1490</v>
      </c>
      <c r="D1108" s="145" t="s">
        <v>2255</v>
      </c>
      <c r="E1108" s="144" t="s">
        <v>653</v>
      </c>
      <c r="F1108" s="145" t="s">
        <v>2173</v>
      </c>
      <c r="G1108" s="125" t="s">
        <v>2042</v>
      </c>
      <c r="H1108" s="146" t="s">
        <v>386</v>
      </c>
      <c r="I1108" s="125"/>
      <c r="J1108" s="125"/>
      <c r="K1108" s="125"/>
      <c r="P1108" s="125"/>
    </row>
    <row r="1109" spans="1:16" ht="13.9">
      <c r="A1109" s="143">
        <v>30</v>
      </c>
      <c r="B1109" s="124" t="s">
        <v>360</v>
      </c>
      <c r="C1109" s="144" t="s">
        <v>1508</v>
      </c>
      <c r="D1109" s="145" t="s">
        <v>2255</v>
      </c>
      <c r="E1109" s="144" t="s">
        <v>653</v>
      </c>
      <c r="F1109" s="145" t="s">
        <v>2173</v>
      </c>
      <c r="G1109" s="125" t="s">
        <v>2042</v>
      </c>
      <c r="H1109" s="146" t="s">
        <v>386</v>
      </c>
      <c r="I1109" s="125"/>
      <c r="J1109" s="125"/>
      <c r="K1109" s="125"/>
      <c r="P1109" s="125"/>
    </row>
    <row r="1110" spans="1:16" ht="13.9">
      <c r="A1110" s="143">
        <v>30</v>
      </c>
      <c r="B1110" s="124" t="s">
        <v>360</v>
      </c>
      <c r="C1110" s="144" t="s">
        <v>1510</v>
      </c>
      <c r="D1110" s="145" t="s">
        <v>2255</v>
      </c>
      <c r="E1110" s="144" t="s">
        <v>653</v>
      </c>
      <c r="F1110" s="145" t="s">
        <v>2173</v>
      </c>
      <c r="G1110" s="125" t="s">
        <v>2042</v>
      </c>
      <c r="H1110" s="146" t="s">
        <v>386</v>
      </c>
      <c r="I1110" s="125"/>
      <c r="J1110" s="125"/>
      <c r="K1110" s="125"/>
      <c r="P1110" s="125"/>
    </row>
    <row r="1111" spans="1:16" ht="13.9">
      <c r="A1111" s="143">
        <v>30</v>
      </c>
      <c r="B1111" s="124" t="s">
        <v>360</v>
      </c>
      <c r="C1111" s="144" t="s">
        <v>1516</v>
      </c>
      <c r="D1111" s="145" t="s">
        <v>2255</v>
      </c>
      <c r="E1111" s="144" t="s">
        <v>653</v>
      </c>
      <c r="F1111" s="145" t="s">
        <v>2173</v>
      </c>
      <c r="G1111" s="125" t="s">
        <v>2042</v>
      </c>
      <c r="H1111" s="146" t="s">
        <v>386</v>
      </c>
      <c r="I1111" s="125"/>
      <c r="J1111" s="125"/>
      <c r="K1111" s="125"/>
      <c r="P1111" s="125"/>
    </row>
    <row r="1112" spans="1:16" ht="13.9">
      <c r="A1112" s="143">
        <v>30</v>
      </c>
      <c r="B1112" s="124" t="s">
        <v>360</v>
      </c>
      <c r="C1112" s="144" t="s">
        <v>1519</v>
      </c>
      <c r="D1112" s="145" t="s">
        <v>2255</v>
      </c>
      <c r="E1112" s="144" t="s">
        <v>653</v>
      </c>
      <c r="F1112" s="145" t="s">
        <v>2173</v>
      </c>
      <c r="G1112" s="125" t="s">
        <v>2042</v>
      </c>
      <c r="H1112" s="146" t="s">
        <v>386</v>
      </c>
      <c r="I1112" s="125"/>
      <c r="J1112" s="125"/>
      <c r="K1112" s="125"/>
      <c r="P1112" s="125"/>
    </row>
    <row r="1113" spans="1:16" ht="13.9">
      <c r="A1113" s="143">
        <v>30</v>
      </c>
      <c r="B1113" s="124" t="s">
        <v>360</v>
      </c>
      <c r="C1113" s="144" t="s">
        <v>1522</v>
      </c>
      <c r="D1113" s="145" t="s">
        <v>2255</v>
      </c>
      <c r="E1113" s="144" t="s">
        <v>653</v>
      </c>
      <c r="F1113" s="145" t="s">
        <v>2173</v>
      </c>
      <c r="G1113" s="125" t="s">
        <v>2042</v>
      </c>
      <c r="H1113" s="146" t="s">
        <v>386</v>
      </c>
      <c r="I1113" s="125"/>
      <c r="J1113" s="125"/>
      <c r="K1113" s="125"/>
      <c r="P1113" s="125"/>
    </row>
    <row r="1114" spans="1:16" ht="13.9">
      <c r="A1114" s="143">
        <v>30</v>
      </c>
      <c r="B1114" s="124" t="s">
        <v>360</v>
      </c>
      <c r="C1114" s="144" t="s">
        <v>1525</v>
      </c>
      <c r="D1114" s="145" t="s">
        <v>2255</v>
      </c>
      <c r="E1114" s="144" t="s">
        <v>653</v>
      </c>
      <c r="F1114" s="145" t="s">
        <v>2173</v>
      </c>
      <c r="G1114" s="125" t="s">
        <v>2042</v>
      </c>
      <c r="H1114" s="146" t="s">
        <v>386</v>
      </c>
      <c r="I1114" s="125"/>
      <c r="J1114" s="125"/>
      <c r="K1114" s="125"/>
      <c r="P1114" s="125"/>
    </row>
    <row r="1115" spans="1:16" ht="13.9">
      <c r="A1115" s="143">
        <v>30</v>
      </c>
      <c r="B1115" s="124" t="s">
        <v>360</v>
      </c>
      <c r="C1115" s="144" t="s">
        <v>1528</v>
      </c>
      <c r="D1115" s="145" t="s">
        <v>2255</v>
      </c>
      <c r="E1115" s="144" t="s">
        <v>653</v>
      </c>
      <c r="F1115" s="145" t="s">
        <v>2173</v>
      </c>
      <c r="G1115" s="125" t="s">
        <v>2042</v>
      </c>
      <c r="H1115" s="146" t="s">
        <v>386</v>
      </c>
      <c r="I1115" s="125"/>
      <c r="J1115" s="125"/>
      <c r="K1115" s="125"/>
      <c r="P1115" s="125"/>
    </row>
    <row r="1116" spans="1:16" ht="13.9">
      <c r="A1116" s="143">
        <v>30</v>
      </c>
      <c r="B1116" s="124" t="s">
        <v>360</v>
      </c>
      <c r="C1116" s="144" t="s">
        <v>1537</v>
      </c>
      <c r="D1116" s="145" t="s">
        <v>2255</v>
      </c>
      <c r="E1116" s="144" t="s">
        <v>653</v>
      </c>
      <c r="F1116" s="145" t="s">
        <v>2173</v>
      </c>
      <c r="G1116" s="125" t="s">
        <v>2042</v>
      </c>
      <c r="H1116" s="146" t="s">
        <v>386</v>
      </c>
      <c r="I1116" s="125"/>
      <c r="J1116" s="125"/>
      <c r="K1116" s="125"/>
      <c r="P1116" s="125"/>
    </row>
    <row r="1117" spans="1:16" ht="13.9">
      <c r="A1117" s="143">
        <v>30</v>
      </c>
      <c r="B1117" s="124" t="s">
        <v>360</v>
      </c>
      <c r="C1117" s="144" t="s">
        <v>1546</v>
      </c>
      <c r="D1117" s="145" t="s">
        <v>2255</v>
      </c>
      <c r="E1117" s="144" t="s">
        <v>653</v>
      </c>
      <c r="F1117" s="145" t="s">
        <v>2173</v>
      </c>
      <c r="G1117" s="125" t="s">
        <v>2042</v>
      </c>
      <c r="H1117" s="146" t="s">
        <v>386</v>
      </c>
      <c r="I1117" s="125"/>
      <c r="J1117" s="125"/>
      <c r="K1117" s="125"/>
      <c r="P1117" s="125"/>
    </row>
    <row r="1118" spans="1:16" ht="13.9">
      <c r="A1118" s="143">
        <v>30</v>
      </c>
      <c r="B1118" s="124" t="s">
        <v>360</v>
      </c>
      <c r="C1118" s="144" t="s">
        <v>1555</v>
      </c>
      <c r="D1118" s="145" t="s">
        <v>2255</v>
      </c>
      <c r="E1118" s="144" t="s">
        <v>653</v>
      </c>
      <c r="F1118" s="145" t="s">
        <v>2173</v>
      </c>
      <c r="G1118" s="125" t="s">
        <v>2042</v>
      </c>
      <c r="H1118" s="146" t="s">
        <v>386</v>
      </c>
      <c r="I1118" s="125"/>
      <c r="J1118" s="125"/>
      <c r="K1118" s="125"/>
      <c r="P1118" s="125"/>
    </row>
    <row r="1119" spans="1:16" ht="13.9">
      <c r="A1119" s="143">
        <v>30</v>
      </c>
      <c r="B1119" s="124" t="s">
        <v>360</v>
      </c>
      <c r="C1119" s="144" t="s">
        <v>1558</v>
      </c>
      <c r="D1119" s="145" t="s">
        <v>2255</v>
      </c>
      <c r="E1119" s="144" t="s">
        <v>653</v>
      </c>
      <c r="F1119" s="145" t="s">
        <v>2173</v>
      </c>
      <c r="G1119" s="125" t="s">
        <v>2042</v>
      </c>
      <c r="H1119" s="146" t="s">
        <v>386</v>
      </c>
      <c r="I1119" s="125"/>
      <c r="J1119" s="125"/>
      <c r="K1119" s="125"/>
      <c r="P1119" s="125"/>
    </row>
    <row r="1120" spans="1:16" ht="13.9">
      <c r="A1120" s="143">
        <v>30</v>
      </c>
      <c r="B1120" s="124" t="s">
        <v>360</v>
      </c>
      <c r="C1120" s="144" t="s">
        <v>1564</v>
      </c>
      <c r="D1120" s="145" t="s">
        <v>2255</v>
      </c>
      <c r="E1120" s="144" t="s">
        <v>653</v>
      </c>
      <c r="F1120" s="145" t="s">
        <v>2173</v>
      </c>
      <c r="G1120" s="125" t="s">
        <v>2042</v>
      </c>
      <c r="H1120" s="146" t="s">
        <v>386</v>
      </c>
      <c r="I1120" s="125"/>
      <c r="J1120" s="125"/>
      <c r="K1120" s="125"/>
      <c r="P1120" s="125"/>
    </row>
    <row r="1121" spans="1:16" ht="13.9">
      <c r="A1121" s="143">
        <v>30</v>
      </c>
      <c r="B1121" s="124" t="s">
        <v>360</v>
      </c>
      <c r="C1121" s="144" t="s">
        <v>1570</v>
      </c>
      <c r="D1121" s="145" t="s">
        <v>2255</v>
      </c>
      <c r="E1121" s="144" t="s">
        <v>653</v>
      </c>
      <c r="F1121" s="145" t="s">
        <v>2173</v>
      </c>
      <c r="G1121" s="125" t="s">
        <v>2042</v>
      </c>
      <c r="H1121" s="146" t="s">
        <v>386</v>
      </c>
      <c r="I1121" s="125"/>
      <c r="J1121" s="125"/>
      <c r="K1121" s="125"/>
      <c r="P1121" s="125"/>
    </row>
    <row r="1122" spans="1:16" ht="13.9">
      <c r="A1122" s="143">
        <v>30</v>
      </c>
      <c r="B1122" s="124" t="s">
        <v>360</v>
      </c>
      <c r="C1122" s="144" t="s">
        <v>1576</v>
      </c>
      <c r="D1122" s="145" t="s">
        <v>2255</v>
      </c>
      <c r="E1122" s="144" t="s">
        <v>653</v>
      </c>
      <c r="F1122" s="145" t="s">
        <v>2173</v>
      </c>
      <c r="G1122" s="125" t="s">
        <v>2042</v>
      </c>
      <c r="H1122" s="146" t="s">
        <v>386</v>
      </c>
      <c r="I1122" s="125"/>
      <c r="J1122" s="125"/>
      <c r="K1122" s="125"/>
      <c r="P1122" s="125"/>
    </row>
    <row r="1123" spans="1:16" ht="13.9">
      <c r="A1123" s="143">
        <v>30</v>
      </c>
      <c r="B1123" s="124" t="s">
        <v>360</v>
      </c>
      <c r="C1123" s="144" t="s">
        <v>1580</v>
      </c>
      <c r="D1123" s="145" t="s">
        <v>2255</v>
      </c>
      <c r="E1123" s="144" t="s">
        <v>653</v>
      </c>
      <c r="F1123" s="145" t="s">
        <v>2173</v>
      </c>
      <c r="G1123" s="125" t="s">
        <v>2042</v>
      </c>
      <c r="H1123" s="146" t="s">
        <v>386</v>
      </c>
      <c r="I1123" s="125"/>
      <c r="J1123" s="125"/>
      <c r="K1123" s="125"/>
      <c r="P1123" s="125"/>
    </row>
    <row r="1124" spans="1:16" ht="13.9">
      <c r="A1124" s="143">
        <v>30</v>
      </c>
      <c r="B1124" s="124" t="s">
        <v>360</v>
      </c>
      <c r="C1124" s="144" t="s">
        <v>1586</v>
      </c>
      <c r="D1124" s="145" t="s">
        <v>2255</v>
      </c>
      <c r="E1124" s="144" t="s">
        <v>653</v>
      </c>
      <c r="F1124" s="145" t="s">
        <v>2173</v>
      </c>
      <c r="G1124" s="125" t="s">
        <v>2042</v>
      </c>
      <c r="H1124" s="146" t="s">
        <v>386</v>
      </c>
      <c r="I1124" s="125"/>
      <c r="J1124" s="125"/>
      <c r="K1124" s="125"/>
      <c r="P1124" s="125"/>
    </row>
    <row r="1125" spans="1:16" ht="13.9">
      <c r="A1125" s="143">
        <v>30</v>
      </c>
      <c r="B1125" s="124" t="s">
        <v>360</v>
      </c>
      <c r="C1125" s="144" t="s">
        <v>1593</v>
      </c>
      <c r="D1125" s="145" t="s">
        <v>2255</v>
      </c>
      <c r="E1125" s="144" t="s">
        <v>653</v>
      </c>
      <c r="F1125" s="145" t="s">
        <v>2173</v>
      </c>
      <c r="G1125" s="125" t="s">
        <v>2042</v>
      </c>
      <c r="H1125" s="146" t="s">
        <v>386</v>
      </c>
      <c r="I1125" s="125"/>
      <c r="J1125" s="125"/>
      <c r="K1125" s="125"/>
      <c r="P1125" s="125"/>
    </row>
    <row r="1126" spans="1:16" ht="13.9">
      <c r="A1126" s="143">
        <v>30</v>
      </c>
      <c r="B1126" s="124" t="s">
        <v>360</v>
      </c>
      <c r="C1126" s="144" t="s">
        <v>1599</v>
      </c>
      <c r="D1126" s="145" t="s">
        <v>2255</v>
      </c>
      <c r="E1126" s="144" t="s">
        <v>653</v>
      </c>
      <c r="F1126" s="145" t="s">
        <v>2173</v>
      </c>
      <c r="G1126" s="125" t="s">
        <v>2042</v>
      </c>
      <c r="H1126" s="146" t="s">
        <v>386</v>
      </c>
      <c r="I1126" s="125"/>
      <c r="J1126" s="125"/>
      <c r="K1126" s="125"/>
      <c r="P1126" s="125"/>
    </row>
    <row r="1127" spans="1:16" ht="13.9">
      <c r="A1127" s="143">
        <v>30</v>
      </c>
      <c r="B1127" s="124" t="s">
        <v>360</v>
      </c>
      <c r="C1127" s="144" t="s">
        <v>1605</v>
      </c>
      <c r="D1127" s="145" t="s">
        <v>2255</v>
      </c>
      <c r="E1127" s="144" t="s">
        <v>653</v>
      </c>
      <c r="F1127" s="145" t="s">
        <v>2173</v>
      </c>
      <c r="G1127" s="125" t="s">
        <v>2042</v>
      </c>
      <c r="H1127" s="146" t="s">
        <v>386</v>
      </c>
      <c r="I1127" s="125"/>
      <c r="J1127" s="125"/>
      <c r="K1127" s="125"/>
      <c r="P1127" s="125"/>
    </row>
    <row r="1128" spans="1:16" ht="13.9">
      <c r="A1128" s="143">
        <v>30</v>
      </c>
      <c r="B1128" s="124" t="s">
        <v>360</v>
      </c>
      <c r="C1128" s="144" t="s">
        <v>1607</v>
      </c>
      <c r="D1128" s="145" t="s">
        <v>2255</v>
      </c>
      <c r="E1128" s="144" t="s">
        <v>653</v>
      </c>
      <c r="F1128" s="145" t="s">
        <v>2173</v>
      </c>
      <c r="G1128" s="125" t="s">
        <v>2042</v>
      </c>
      <c r="H1128" s="146" t="s">
        <v>386</v>
      </c>
      <c r="I1128" s="125"/>
      <c r="J1128" s="125"/>
      <c r="K1128" s="125"/>
      <c r="P1128" s="125"/>
    </row>
    <row r="1129" spans="1:16" ht="13.9">
      <c r="A1129" s="143">
        <v>30</v>
      </c>
      <c r="B1129" s="124" t="s">
        <v>360</v>
      </c>
      <c r="C1129" s="144" t="s">
        <v>1615</v>
      </c>
      <c r="D1129" s="145" t="s">
        <v>2255</v>
      </c>
      <c r="E1129" s="144" t="s">
        <v>653</v>
      </c>
      <c r="F1129" s="145" t="s">
        <v>2173</v>
      </c>
      <c r="G1129" s="125" t="s">
        <v>2042</v>
      </c>
      <c r="H1129" s="146" t="s">
        <v>386</v>
      </c>
      <c r="I1129" s="125"/>
      <c r="J1129" s="125"/>
      <c r="K1129" s="125"/>
      <c r="P1129" s="125"/>
    </row>
    <row r="1130" spans="1:16" ht="13.9">
      <c r="A1130" s="143">
        <v>30</v>
      </c>
      <c r="B1130" s="124" t="s">
        <v>360</v>
      </c>
      <c r="C1130" s="144" t="s">
        <v>1636</v>
      </c>
      <c r="D1130" s="145" t="s">
        <v>2255</v>
      </c>
      <c r="E1130" s="144" t="s">
        <v>653</v>
      </c>
      <c r="F1130" s="145" t="s">
        <v>2173</v>
      </c>
      <c r="G1130" s="125" t="s">
        <v>2042</v>
      </c>
      <c r="H1130" s="146" t="s">
        <v>386</v>
      </c>
      <c r="I1130" s="125"/>
      <c r="J1130" s="125"/>
      <c r="K1130" s="125"/>
      <c r="P1130" s="125"/>
    </row>
    <row r="1131" spans="1:16" ht="13.9">
      <c r="A1131" s="143">
        <v>30</v>
      </c>
      <c r="B1131" s="124" t="s">
        <v>360</v>
      </c>
      <c r="C1131" s="144" t="s">
        <v>1639</v>
      </c>
      <c r="D1131" s="145" t="s">
        <v>2255</v>
      </c>
      <c r="E1131" s="144" t="s">
        <v>653</v>
      </c>
      <c r="F1131" s="145" t="s">
        <v>2173</v>
      </c>
      <c r="G1131" s="125" t="s">
        <v>2042</v>
      </c>
      <c r="H1131" s="146" t="s">
        <v>386</v>
      </c>
      <c r="I1131" s="125"/>
      <c r="J1131" s="125"/>
      <c r="K1131" s="125"/>
      <c r="P1131" s="125"/>
    </row>
    <row r="1132" spans="1:16" ht="13.9">
      <c r="A1132" s="143">
        <v>30</v>
      </c>
      <c r="B1132" s="124" t="s">
        <v>360</v>
      </c>
      <c r="C1132" s="144" t="s">
        <v>1640</v>
      </c>
      <c r="D1132" s="145" t="s">
        <v>2255</v>
      </c>
      <c r="E1132" s="144" t="s">
        <v>653</v>
      </c>
      <c r="F1132" s="145" t="s">
        <v>2173</v>
      </c>
      <c r="G1132" s="125" t="s">
        <v>2042</v>
      </c>
      <c r="H1132" s="146" t="s">
        <v>386</v>
      </c>
      <c r="I1132" s="125"/>
      <c r="J1132" s="125"/>
      <c r="K1132" s="125"/>
      <c r="P1132" s="125"/>
    </row>
    <row r="1133" spans="1:16" ht="13.9">
      <c r="A1133" s="143">
        <v>30</v>
      </c>
      <c r="B1133" s="124" t="s">
        <v>360</v>
      </c>
      <c r="C1133" s="144" t="s">
        <v>1641</v>
      </c>
      <c r="D1133" s="145" t="s">
        <v>2255</v>
      </c>
      <c r="E1133" s="144" t="s">
        <v>653</v>
      </c>
      <c r="F1133" s="145" t="s">
        <v>2173</v>
      </c>
      <c r="G1133" s="125" t="s">
        <v>2042</v>
      </c>
      <c r="H1133" s="146" t="s">
        <v>386</v>
      </c>
      <c r="I1133" s="125"/>
      <c r="J1133" s="125"/>
      <c r="K1133" s="125"/>
      <c r="P1133" s="125"/>
    </row>
    <row r="1134" spans="1:16" ht="13.9">
      <c r="A1134" s="143">
        <v>30</v>
      </c>
      <c r="B1134" s="124" t="s">
        <v>360</v>
      </c>
      <c r="C1134" s="144" t="s">
        <v>1642</v>
      </c>
      <c r="D1134" s="145" t="s">
        <v>2255</v>
      </c>
      <c r="E1134" s="144" t="s">
        <v>653</v>
      </c>
      <c r="F1134" s="145" t="s">
        <v>2173</v>
      </c>
      <c r="G1134" s="125" t="s">
        <v>2042</v>
      </c>
      <c r="H1134" s="146" t="s">
        <v>386</v>
      </c>
      <c r="I1134" s="125"/>
      <c r="J1134" s="125"/>
      <c r="K1134" s="125"/>
      <c r="P1134" s="125"/>
    </row>
    <row r="1135" spans="1:16" ht="13.9">
      <c r="A1135" s="143">
        <v>30</v>
      </c>
      <c r="B1135" s="124" t="s">
        <v>360</v>
      </c>
      <c r="C1135" s="144" t="s">
        <v>1643</v>
      </c>
      <c r="D1135" s="145" t="s">
        <v>2255</v>
      </c>
      <c r="E1135" s="144" t="s">
        <v>653</v>
      </c>
      <c r="F1135" s="145" t="s">
        <v>2173</v>
      </c>
      <c r="G1135" s="125" t="s">
        <v>2042</v>
      </c>
      <c r="H1135" s="146" t="s">
        <v>386</v>
      </c>
      <c r="I1135" s="125"/>
      <c r="J1135" s="125"/>
      <c r="K1135" s="125"/>
      <c r="P1135" s="125"/>
    </row>
    <row r="1136" spans="1:16" ht="13.9">
      <c r="A1136" s="143">
        <v>30</v>
      </c>
      <c r="B1136" s="124" t="s">
        <v>360</v>
      </c>
      <c r="C1136" s="144" t="s">
        <v>1644</v>
      </c>
      <c r="D1136" s="145" t="s">
        <v>2255</v>
      </c>
      <c r="E1136" s="144" t="s">
        <v>653</v>
      </c>
      <c r="F1136" s="145" t="s">
        <v>2173</v>
      </c>
      <c r="G1136" s="125" t="s">
        <v>2042</v>
      </c>
      <c r="H1136" s="146" t="s">
        <v>386</v>
      </c>
      <c r="I1136" s="125"/>
      <c r="J1136" s="125"/>
      <c r="K1136" s="125"/>
      <c r="P1136" s="125"/>
    </row>
    <row r="1137" spans="1:16" ht="13.9">
      <c r="A1137" s="143">
        <v>30</v>
      </c>
      <c r="B1137" s="124" t="s">
        <v>360</v>
      </c>
      <c r="C1137" s="144" t="s">
        <v>1645</v>
      </c>
      <c r="D1137" s="145" t="s">
        <v>2255</v>
      </c>
      <c r="E1137" s="144" t="s">
        <v>653</v>
      </c>
      <c r="F1137" s="145" t="s">
        <v>2173</v>
      </c>
      <c r="G1137" s="125" t="s">
        <v>2042</v>
      </c>
      <c r="H1137" s="146" t="s">
        <v>386</v>
      </c>
      <c r="I1137" s="125"/>
      <c r="J1137" s="125"/>
      <c r="K1137" s="125"/>
      <c r="P1137" s="125"/>
    </row>
    <row r="1138" spans="1:16" ht="13.9">
      <c r="A1138" s="143">
        <v>30</v>
      </c>
      <c r="B1138" s="124" t="s">
        <v>360</v>
      </c>
      <c r="C1138" s="144" t="s">
        <v>1647</v>
      </c>
      <c r="D1138" s="145" t="s">
        <v>2255</v>
      </c>
      <c r="E1138" s="144" t="s">
        <v>653</v>
      </c>
      <c r="F1138" s="145" t="s">
        <v>2173</v>
      </c>
      <c r="G1138" s="125" t="s">
        <v>2042</v>
      </c>
      <c r="H1138" s="146" t="s">
        <v>386</v>
      </c>
      <c r="I1138" s="125"/>
      <c r="J1138" s="125"/>
      <c r="K1138" s="125"/>
      <c r="P1138" s="125"/>
    </row>
    <row r="1139" spans="1:16" ht="13.9">
      <c r="A1139" s="143">
        <v>30</v>
      </c>
      <c r="B1139" s="124" t="s">
        <v>360</v>
      </c>
      <c r="C1139" s="144" t="s">
        <v>1648</v>
      </c>
      <c r="D1139" s="145" t="s">
        <v>2255</v>
      </c>
      <c r="E1139" s="144" t="s">
        <v>653</v>
      </c>
      <c r="F1139" s="145" t="s">
        <v>2173</v>
      </c>
      <c r="G1139" s="125" t="s">
        <v>2042</v>
      </c>
      <c r="H1139" s="146" t="s">
        <v>386</v>
      </c>
      <c r="I1139" s="125"/>
      <c r="J1139" s="125"/>
      <c r="K1139" s="125"/>
      <c r="P1139" s="125"/>
    </row>
    <row r="1140" spans="1:16" ht="13.9">
      <c r="A1140" s="143">
        <v>30</v>
      </c>
      <c r="B1140" s="124" t="s">
        <v>360</v>
      </c>
      <c r="C1140" s="144" t="s">
        <v>1651</v>
      </c>
      <c r="D1140" s="145" t="s">
        <v>2255</v>
      </c>
      <c r="E1140" s="144" t="s">
        <v>653</v>
      </c>
      <c r="F1140" s="145" t="s">
        <v>2173</v>
      </c>
      <c r="G1140" s="125" t="s">
        <v>2042</v>
      </c>
      <c r="H1140" s="146" t="s">
        <v>386</v>
      </c>
      <c r="I1140" s="125"/>
      <c r="J1140" s="125"/>
      <c r="K1140" s="125"/>
      <c r="P1140" s="125"/>
    </row>
    <row r="1141" spans="1:16" ht="13.9">
      <c r="A1141" s="143">
        <v>30</v>
      </c>
      <c r="B1141" s="124" t="s">
        <v>360</v>
      </c>
      <c r="C1141" s="144" t="s">
        <v>1654</v>
      </c>
      <c r="D1141" s="145" t="s">
        <v>2255</v>
      </c>
      <c r="E1141" s="144" t="s">
        <v>653</v>
      </c>
      <c r="F1141" s="145" t="s">
        <v>2173</v>
      </c>
      <c r="G1141" s="125" t="s">
        <v>2042</v>
      </c>
      <c r="H1141" s="146" t="s">
        <v>386</v>
      </c>
      <c r="I1141" s="125"/>
      <c r="J1141" s="125"/>
      <c r="K1141" s="125"/>
      <c r="P1141" s="125"/>
    </row>
    <row r="1142" spans="1:16" ht="13.9">
      <c r="A1142" s="143">
        <v>30</v>
      </c>
      <c r="B1142" s="124" t="s">
        <v>360</v>
      </c>
      <c r="C1142" s="144" t="s">
        <v>1660</v>
      </c>
      <c r="D1142" s="145" t="s">
        <v>2255</v>
      </c>
      <c r="E1142" s="144" t="s">
        <v>653</v>
      </c>
      <c r="F1142" s="145" t="s">
        <v>2173</v>
      </c>
      <c r="G1142" s="125" t="s">
        <v>2042</v>
      </c>
      <c r="H1142" s="146" t="s">
        <v>386</v>
      </c>
      <c r="I1142" s="125"/>
      <c r="J1142" s="125"/>
      <c r="K1142" s="125"/>
      <c r="P1142" s="125"/>
    </row>
    <row r="1143" spans="1:16" ht="13.9">
      <c r="A1143" s="143">
        <v>30</v>
      </c>
      <c r="B1143" s="124" t="s">
        <v>360</v>
      </c>
      <c r="C1143" s="144" t="s">
        <v>1662</v>
      </c>
      <c r="D1143" s="145" t="s">
        <v>2255</v>
      </c>
      <c r="E1143" s="144" t="s">
        <v>653</v>
      </c>
      <c r="F1143" s="145" t="s">
        <v>2173</v>
      </c>
      <c r="G1143" s="125" t="s">
        <v>2042</v>
      </c>
      <c r="H1143" s="146" t="s">
        <v>386</v>
      </c>
      <c r="I1143" s="125"/>
      <c r="J1143" s="125"/>
      <c r="K1143" s="125"/>
      <c r="P1143" s="125"/>
    </row>
    <row r="1144" spans="1:16" ht="13.9">
      <c r="A1144" s="143">
        <v>30</v>
      </c>
      <c r="B1144" s="124" t="s">
        <v>360</v>
      </c>
      <c r="C1144" s="144" t="s">
        <v>1669</v>
      </c>
      <c r="D1144" s="145" t="s">
        <v>2255</v>
      </c>
      <c r="E1144" s="144" t="s">
        <v>653</v>
      </c>
      <c r="F1144" s="145" t="s">
        <v>2173</v>
      </c>
      <c r="G1144" s="125" t="s">
        <v>2042</v>
      </c>
      <c r="H1144" s="146" t="s">
        <v>386</v>
      </c>
      <c r="I1144" s="125"/>
      <c r="J1144" s="125"/>
      <c r="K1144" s="125"/>
      <c r="P1144" s="125"/>
    </row>
    <row r="1145" spans="1:16" ht="13.9">
      <c r="A1145" s="143">
        <v>30</v>
      </c>
      <c r="B1145" s="125" t="s">
        <v>360</v>
      </c>
      <c r="C1145" s="146" t="s">
        <v>1671</v>
      </c>
      <c r="D1145" s="143" t="s">
        <v>2255</v>
      </c>
      <c r="E1145" s="153" t="s">
        <v>653</v>
      </c>
      <c r="F1145" s="143" t="s">
        <v>2173</v>
      </c>
      <c r="G1145" s="125" t="s">
        <v>2042</v>
      </c>
      <c r="H1145" s="146" t="s">
        <v>386</v>
      </c>
      <c r="I1145" s="125"/>
      <c r="J1145" s="125"/>
      <c r="K1145" s="125"/>
      <c r="P1145" s="125"/>
    </row>
    <row r="1146" spans="1:16" ht="13.9">
      <c r="A1146" s="143">
        <v>30</v>
      </c>
      <c r="B1146" s="124" t="s">
        <v>360</v>
      </c>
      <c r="C1146" s="144" t="s">
        <v>1673</v>
      </c>
      <c r="D1146" s="145" t="s">
        <v>2255</v>
      </c>
      <c r="E1146" s="144" t="s">
        <v>653</v>
      </c>
      <c r="F1146" s="145" t="s">
        <v>2173</v>
      </c>
      <c r="G1146" s="125" t="s">
        <v>2042</v>
      </c>
      <c r="H1146" s="146" t="s">
        <v>386</v>
      </c>
      <c r="I1146" s="125"/>
      <c r="J1146" s="125"/>
      <c r="K1146" s="125"/>
      <c r="P1146" s="125"/>
    </row>
    <row r="1147" spans="1:16" ht="13.9">
      <c r="A1147" s="143">
        <v>30</v>
      </c>
      <c r="B1147" s="124" t="s">
        <v>360</v>
      </c>
      <c r="C1147" s="144" t="s">
        <v>1674</v>
      </c>
      <c r="D1147" s="145" t="s">
        <v>2255</v>
      </c>
      <c r="E1147" s="144" t="s">
        <v>653</v>
      </c>
      <c r="F1147" s="145" t="s">
        <v>2173</v>
      </c>
      <c r="G1147" s="125" t="s">
        <v>2042</v>
      </c>
      <c r="H1147" s="146" t="s">
        <v>386</v>
      </c>
      <c r="I1147" s="125"/>
      <c r="J1147" s="125"/>
      <c r="K1147" s="125"/>
      <c r="P1147" s="125"/>
    </row>
    <row r="1148" spans="1:16" ht="13.9">
      <c r="A1148" s="143">
        <v>30</v>
      </c>
      <c r="B1148" s="124" t="s">
        <v>360</v>
      </c>
      <c r="C1148" s="144" t="s">
        <v>1675</v>
      </c>
      <c r="D1148" s="145" t="s">
        <v>2255</v>
      </c>
      <c r="E1148" s="144" t="s">
        <v>653</v>
      </c>
      <c r="F1148" s="145" t="s">
        <v>2173</v>
      </c>
      <c r="G1148" s="125" t="s">
        <v>2042</v>
      </c>
      <c r="H1148" s="146" t="s">
        <v>386</v>
      </c>
      <c r="I1148" s="125"/>
      <c r="J1148" s="125"/>
      <c r="K1148" s="125"/>
      <c r="P1148" s="125"/>
    </row>
    <row r="1149" spans="1:16" ht="13.9">
      <c r="A1149" s="143">
        <v>30</v>
      </c>
      <c r="B1149" s="124" t="s">
        <v>360</v>
      </c>
      <c r="C1149" s="144" t="s">
        <v>1676</v>
      </c>
      <c r="D1149" s="145" t="s">
        <v>2255</v>
      </c>
      <c r="E1149" s="144" t="s">
        <v>653</v>
      </c>
      <c r="F1149" s="145" t="s">
        <v>2173</v>
      </c>
      <c r="G1149" s="125" t="s">
        <v>2042</v>
      </c>
      <c r="H1149" s="146" t="s">
        <v>386</v>
      </c>
      <c r="I1149" s="125"/>
      <c r="J1149" s="125"/>
      <c r="K1149" s="125"/>
      <c r="P1149" s="125"/>
    </row>
    <row r="1150" spans="1:16" ht="13.9">
      <c r="A1150" s="143">
        <v>30</v>
      </c>
      <c r="B1150" s="124" t="s">
        <v>360</v>
      </c>
      <c r="C1150" s="144" t="s">
        <v>1677</v>
      </c>
      <c r="D1150" s="145" t="s">
        <v>2255</v>
      </c>
      <c r="E1150" s="144" t="s">
        <v>653</v>
      </c>
      <c r="F1150" s="145" t="s">
        <v>2173</v>
      </c>
      <c r="G1150" s="125" t="s">
        <v>2042</v>
      </c>
      <c r="H1150" s="146" t="s">
        <v>386</v>
      </c>
      <c r="I1150" s="125"/>
      <c r="J1150" s="125"/>
      <c r="K1150" s="125"/>
      <c r="P1150" s="125"/>
    </row>
    <row r="1151" spans="1:16" ht="13.9">
      <c r="A1151" s="143">
        <v>30</v>
      </c>
      <c r="B1151" s="124" t="s">
        <v>360</v>
      </c>
      <c r="C1151" s="144" t="s">
        <v>1682</v>
      </c>
      <c r="D1151" s="145" t="s">
        <v>2255</v>
      </c>
      <c r="E1151" s="144" t="s">
        <v>653</v>
      </c>
      <c r="F1151" s="145" t="s">
        <v>2173</v>
      </c>
      <c r="G1151" s="125" t="s">
        <v>2042</v>
      </c>
      <c r="H1151" s="146" t="s">
        <v>386</v>
      </c>
      <c r="I1151" s="125"/>
      <c r="J1151" s="125"/>
      <c r="K1151" s="125"/>
      <c r="P1151" s="125"/>
    </row>
    <row r="1152" spans="1:16" ht="13.9">
      <c r="A1152" s="143">
        <v>30</v>
      </c>
      <c r="B1152" s="124" t="s">
        <v>360</v>
      </c>
      <c r="C1152" s="144" t="s">
        <v>1683</v>
      </c>
      <c r="D1152" s="145" t="s">
        <v>2255</v>
      </c>
      <c r="E1152" s="144" t="s">
        <v>653</v>
      </c>
      <c r="F1152" s="145" t="s">
        <v>2173</v>
      </c>
      <c r="G1152" s="125" t="s">
        <v>2042</v>
      </c>
      <c r="H1152" s="146" t="s">
        <v>386</v>
      </c>
      <c r="I1152" s="125"/>
      <c r="J1152" s="125"/>
      <c r="K1152" s="125"/>
      <c r="P1152" s="125"/>
    </row>
    <row r="1153" spans="1:16" ht="13.9">
      <c r="A1153" s="143">
        <v>30</v>
      </c>
      <c r="B1153" s="124" t="s">
        <v>360</v>
      </c>
      <c r="C1153" s="144" t="s">
        <v>1684</v>
      </c>
      <c r="D1153" s="145" t="s">
        <v>2255</v>
      </c>
      <c r="E1153" s="144" t="s">
        <v>653</v>
      </c>
      <c r="F1153" s="145" t="s">
        <v>2173</v>
      </c>
      <c r="G1153" s="125" t="s">
        <v>2042</v>
      </c>
      <c r="H1153" s="146" t="s">
        <v>386</v>
      </c>
      <c r="I1153" s="125"/>
      <c r="J1153" s="125"/>
      <c r="K1153" s="125"/>
      <c r="P1153" s="125"/>
    </row>
    <row r="1154" spans="1:16" ht="13.9">
      <c r="A1154" s="143">
        <v>30</v>
      </c>
      <c r="B1154" s="124" t="s">
        <v>360</v>
      </c>
      <c r="C1154" s="144" t="s">
        <v>1685</v>
      </c>
      <c r="D1154" s="145" t="s">
        <v>2255</v>
      </c>
      <c r="E1154" s="144" t="s">
        <v>653</v>
      </c>
      <c r="F1154" s="145" t="s">
        <v>2173</v>
      </c>
      <c r="G1154" s="125" t="s">
        <v>2042</v>
      </c>
      <c r="H1154" s="146" t="s">
        <v>386</v>
      </c>
      <c r="I1154" s="125"/>
      <c r="J1154" s="125"/>
      <c r="K1154" s="125"/>
      <c r="P1154" s="125"/>
    </row>
    <row r="1155" spans="1:16" ht="13.9">
      <c r="A1155" s="143">
        <v>30</v>
      </c>
      <c r="B1155" s="124" t="s">
        <v>360</v>
      </c>
      <c r="C1155" s="144" t="s">
        <v>1686</v>
      </c>
      <c r="D1155" s="145" t="s">
        <v>2255</v>
      </c>
      <c r="E1155" s="144" t="s">
        <v>653</v>
      </c>
      <c r="F1155" s="145" t="s">
        <v>2173</v>
      </c>
      <c r="G1155" s="125" t="s">
        <v>2042</v>
      </c>
      <c r="H1155" s="146" t="s">
        <v>386</v>
      </c>
      <c r="I1155" s="125"/>
      <c r="J1155" s="125"/>
      <c r="K1155" s="125"/>
      <c r="P1155" s="125"/>
    </row>
    <row r="1156" spans="1:16" ht="13.9">
      <c r="A1156" s="143">
        <v>30</v>
      </c>
      <c r="B1156" s="124" t="s">
        <v>360</v>
      </c>
      <c r="C1156" s="144" t="s">
        <v>1687</v>
      </c>
      <c r="D1156" s="145" t="s">
        <v>2255</v>
      </c>
      <c r="E1156" s="144" t="s">
        <v>653</v>
      </c>
      <c r="F1156" s="145" t="s">
        <v>2173</v>
      </c>
      <c r="G1156" s="125" t="s">
        <v>2042</v>
      </c>
      <c r="H1156" s="146" t="s">
        <v>386</v>
      </c>
      <c r="I1156" s="125"/>
      <c r="J1156" s="125"/>
      <c r="K1156" s="125"/>
      <c r="P1156" s="125"/>
    </row>
    <row r="1157" spans="1:16" ht="13.9">
      <c r="A1157" s="143">
        <v>30</v>
      </c>
      <c r="B1157" s="124" t="s">
        <v>360</v>
      </c>
      <c r="C1157" s="144" t="s">
        <v>1688</v>
      </c>
      <c r="D1157" s="145" t="s">
        <v>2255</v>
      </c>
      <c r="E1157" s="144" t="s">
        <v>653</v>
      </c>
      <c r="F1157" s="145" t="s">
        <v>2173</v>
      </c>
      <c r="G1157" s="125" t="s">
        <v>2042</v>
      </c>
      <c r="H1157" s="146" t="s">
        <v>386</v>
      </c>
      <c r="I1157" s="125"/>
      <c r="J1157" s="125"/>
      <c r="K1157" s="125"/>
      <c r="P1157" s="125"/>
    </row>
    <row r="1158" spans="1:16" ht="13.9">
      <c r="A1158" s="143">
        <v>30</v>
      </c>
      <c r="B1158" s="124" t="s">
        <v>360</v>
      </c>
      <c r="C1158" s="144" t="s">
        <v>1689</v>
      </c>
      <c r="D1158" s="145" t="s">
        <v>2255</v>
      </c>
      <c r="E1158" s="144" t="s">
        <v>653</v>
      </c>
      <c r="F1158" s="145" t="s">
        <v>2173</v>
      </c>
      <c r="G1158" s="125" t="s">
        <v>2042</v>
      </c>
      <c r="H1158" s="146" t="s">
        <v>386</v>
      </c>
      <c r="I1158" s="125"/>
      <c r="J1158" s="125"/>
      <c r="K1158" s="125"/>
      <c r="P1158" s="125"/>
    </row>
    <row r="1159" spans="1:16" ht="13.9">
      <c r="A1159" s="143">
        <v>30</v>
      </c>
      <c r="B1159" s="124" t="s">
        <v>360</v>
      </c>
      <c r="C1159" s="144" t="s">
        <v>1695</v>
      </c>
      <c r="D1159" s="145" t="s">
        <v>2255</v>
      </c>
      <c r="E1159" s="144" t="s">
        <v>653</v>
      </c>
      <c r="F1159" s="145" t="s">
        <v>2173</v>
      </c>
      <c r="G1159" s="125" t="s">
        <v>2042</v>
      </c>
      <c r="H1159" s="146" t="s">
        <v>386</v>
      </c>
      <c r="I1159" s="125"/>
      <c r="J1159" s="125"/>
      <c r="K1159" s="125"/>
      <c r="P1159" s="125"/>
    </row>
    <row r="1160" spans="1:16" ht="13.9">
      <c r="A1160" s="143">
        <v>30</v>
      </c>
      <c r="B1160" s="124" t="s">
        <v>360</v>
      </c>
      <c r="C1160" s="144" t="s">
        <v>1696</v>
      </c>
      <c r="D1160" s="145" t="s">
        <v>2255</v>
      </c>
      <c r="E1160" s="144" t="s">
        <v>653</v>
      </c>
      <c r="F1160" s="145" t="s">
        <v>2173</v>
      </c>
      <c r="G1160" s="125" t="s">
        <v>2042</v>
      </c>
      <c r="H1160" s="146" t="s">
        <v>386</v>
      </c>
      <c r="I1160" s="125"/>
      <c r="J1160" s="125"/>
      <c r="K1160" s="125"/>
      <c r="P1160" s="125"/>
    </row>
    <row r="1161" spans="1:16" ht="13.9">
      <c r="A1161" s="143">
        <v>30</v>
      </c>
      <c r="B1161" s="124" t="s">
        <v>360</v>
      </c>
      <c r="C1161" s="144" t="s">
        <v>1697</v>
      </c>
      <c r="D1161" s="145" t="s">
        <v>2255</v>
      </c>
      <c r="E1161" s="144" t="s">
        <v>653</v>
      </c>
      <c r="F1161" s="145" t="s">
        <v>2173</v>
      </c>
      <c r="G1161" s="125" t="s">
        <v>2042</v>
      </c>
      <c r="H1161" s="146" t="s">
        <v>386</v>
      </c>
      <c r="I1161" s="125"/>
      <c r="J1161" s="125"/>
      <c r="K1161" s="125"/>
      <c r="P1161" s="125"/>
    </row>
    <row r="1162" spans="1:16" ht="13.9">
      <c r="A1162" s="143">
        <v>30</v>
      </c>
      <c r="B1162" s="124" t="s">
        <v>360</v>
      </c>
      <c r="C1162" s="144" t="s">
        <v>1700</v>
      </c>
      <c r="D1162" s="145" t="s">
        <v>2255</v>
      </c>
      <c r="E1162" s="144" t="s">
        <v>653</v>
      </c>
      <c r="F1162" s="145" t="s">
        <v>2173</v>
      </c>
      <c r="G1162" s="125" t="s">
        <v>2042</v>
      </c>
      <c r="H1162" s="146" t="s">
        <v>386</v>
      </c>
      <c r="I1162" s="125"/>
      <c r="J1162" s="125"/>
      <c r="K1162" s="125"/>
      <c r="P1162" s="125"/>
    </row>
    <row r="1163" spans="1:16" ht="13.9">
      <c r="A1163" s="143">
        <v>30</v>
      </c>
      <c r="B1163" s="124" t="s">
        <v>360</v>
      </c>
      <c r="C1163" s="144" t="s">
        <v>1701</v>
      </c>
      <c r="D1163" s="145" t="s">
        <v>2255</v>
      </c>
      <c r="E1163" s="144" t="s">
        <v>653</v>
      </c>
      <c r="F1163" s="145" t="s">
        <v>2173</v>
      </c>
      <c r="G1163" s="125" t="s">
        <v>2042</v>
      </c>
      <c r="H1163" s="146" t="s">
        <v>386</v>
      </c>
      <c r="I1163" s="125"/>
      <c r="J1163" s="125"/>
      <c r="K1163" s="125"/>
      <c r="P1163" s="125"/>
    </row>
    <row r="1164" spans="1:16" ht="13.9">
      <c r="A1164" s="143">
        <v>30</v>
      </c>
      <c r="B1164" s="124" t="s">
        <v>360</v>
      </c>
      <c r="C1164" s="144" t="s">
        <v>1702</v>
      </c>
      <c r="D1164" s="145" t="s">
        <v>2255</v>
      </c>
      <c r="E1164" s="144" t="s">
        <v>653</v>
      </c>
      <c r="F1164" s="145" t="s">
        <v>2173</v>
      </c>
      <c r="G1164" s="125" t="s">
        <v>2042</v>
      </c>
      <c r="H1164" s="146" t="s">
        <v>386</v>
      </c>
      <c r="I1164" s="125"/>
      <c r="J1164" s="125"/>
      <c r="K1164" s="125"/>
      <c r="P1164" s="125"/>
    </row>
    <row r="1165" spans="1:16" ht="13.9">
      <c r="A1165" s="143">
        <v>30</v>
      </c>
      <c r="B1165" s="124" t="s">
        <v>360</v>
      </c>
      <c r="C1165" s="144" t="s">
        <v>1703</v>
      </c>
      <c r="D1165" s="145" t="s">
        <v>2255</v>
      </c>
      <c r="E1165" s="144" t="s">
        <v>653</v>
      </c>
      <c r="F1165" s="145" t="s">
        <v>2173</v>
      </c>
      <c r="G1165" s="125" t="s">
        <v>2042</v>
      </c>
      <c r="H1165" s="146" t="s">
        <v>386</v>
      </c>
      <c r="I1165" s="125"/>
      <c r="J1165" s="125"/>
      <c r="K1165" s="125"/>
      <c r="P1165" s="125"/>
    </row>
    <row r="1166" spans="1:16" ht="13.9">
      <c r="A1166" s="143">
        <v>30</v>
      </c>
      <c r="B1166" s="124" t="s">
        <v>360</v>
      </c>
      <c r="C1166" s="144" t="s">
        <v>1705</v>
      </c>
      <c r="D1166" s="145" t="s">
        <v>2255</v>
      </c>
      <c r="E1166" s="144" t="s">
        <v>653</v>
      </c>
      <c r="F1166" s="145" t="s">
        <v>2173</v>
      </c>
      <c r="G1166" s="125" t="s">
        <v>2042</v>
      </c>
      <c r="H1166" s="146" t="s">
        <v>386</v>
      </c>
      <c r="I1166" s="125"/>
      <c r="J1166" s="125"/>
      <c r="K1166" s="125"/>
      <c r="P1166" s="125"/>
    </row>
    <row r="1167" spans="1:16" ht="13.9">
      <c r="A1167" s="143">
        <v>30</v>
      </c>
      <c r="B1167" s="124" t="s">
        <v>360</v>
      </c>
      <c r="C1167" s="144" t="s">
        <v>1709</v>
      </c>
      <c r="D1167" s="145" t="s">
        <v>2255</v>
      </c>
      <c r="E1167" s="144" t="s">
        <v>653</v>
      </c>
      <c r="F1167" s="145" t="s">
        <v>2173</v>
      </c>
      <c r="G1167" s="125" t="s">
        <v>2042</v>
      </c>
      <c r="H1167" s="146" t="s">
        <v>386</v>
      </c>
      <c r="I1167" s="125"/>
      <c r="J1167" s="125"/>
      <c r="K1167" s="125"/>
      <c r="P1167" s="125"/>
    </row>
    <row r="1168" spans="1:16" ht="13.9">
      <c r="A1168" s="143">
        <v>30</v>
      </c>
      <c r="B1168" s="124" t="s">
        <v>360</v>
      </c>
      <c r="C1168" s="144" t="s">
        <v>1710</v>
      </c>
      <c r="D1168" s="145" t="s">
        <v>2255</v>
      </c>
      <c r="E1168" s="144" t="s">
        <v>653</v>
      </c>
      <c r="F1168" s="145" t="s">
        <v>2173</v>
      </c>
      <c r="G1168" s="125" t="s">
        <v>2042</v>
      </c>
      <c r="H1168" s="146" t="s">
        <v>386</v>
      </c>
      <c r="I1168" s="125"/>
      <c r="J1168" s="125"/>
      <c r="K1168" s="125"/>
      <c r="P1168" s="125"/>
    </row>
    <row r="1169" spans="1:16" ht="13.9">
      <c r="A1169" s="143">
        <v>30</v>
      </c>
      <c r="B1169" s="124" t="s">
        <v>360</v>
      </c>
      <c r="C1169" s="144" t="s">
        <v>1712</v>
      </c>
      <c r="D1169" s="145" t="s">
        <v>2255</v>
      </c>
      <c r="E1169" s="144" t="s">
        <v>653</v>
      </c>
      <c r="F1169" s="145" t="s">
        <v>2173</v>
      </c>
      <c r="G1169" s="125" t="s">
        <v>2042</v>
      </c>
      <c r="H1169" s="146" t="s">
        <v>386</v>
      </c>
      <c r="I1169" s="125"/>
      <c r="J1169" s="125"/>
      <c r="K1169" s="125"/>
      <c r="P1169" s="125"/>
    </row>
    <row r="1170" spans="1:16" ht="13.9">
      <c r="A1170" s="143">
        <v>30</v>
      </c>
      <c r="B1170" s="124" t="s">
        <v>360</v>
      </c>
      <c r="C1170" s="144" t="s">
        <v>1713</v>
      </c>
      <c r="D1170" s="145" t="s">
        <v>2255</v>
      </c>
      <c r="E1170" s="144" t="s">
        <v>653</v>
      </c>
      <c r="F1170" s="145" t="s">
        <v>2173</v>
      </c>
      <c r="G1170" s="125" t="s">
        <v>2042</v>
      </c>
      <c r="H1170" s="146" t="s">
        <v>386</v>
      </c>
      <c r="I1170" s="125"/>
      <c r="J1170" s="125"/>
      <c r="K1170" s="125"/>
      <c r="P1170" s="125"/>
    </row>
    <row r="1171" spans="1:16" ht="13.9">
      <c r="A1171" s="143">
        <v>30</v>
      </c>
      <c r="B1171" s="124" t="s">
        <v>360</v>
      </c>
      <c r="C1171" s="144" t="s">
        <v>1714</v>
      </c>
      <c r="D1171" s="145" t="s">
        <v>2255</v>
      </c>
      <c r="E1171" s="144" t="s">
        <v>653</v>
      </c>
      <c r="F1171" s="145" t="s">
        <v>2173</v>
      </c>
      <c r="G1171" s="125" t="s">
        <v>2042</v>
      </c>
      <c r="H1171" s="146" t="s">
        <v>386</v>
      </c>
      <c r="I1171" s="125"/>
      <c r="J1171" s="125"/>
      <c r="K1171" s="125"/>
      <c r="P1171" s="125"/>
    </row>
    <row r="1172" spans="1:16" ht="13.9">
      <c r="A1172" s="143">
        <v>30</v>
      </c>
      <c r="B1172" s="124" t="s">
        <v>360</v>
      </c>
      <c r="C1172" s="144" t="s">
        <v>1715</v>
      </c>
      <c r="D1172" s="145" t="s">
        <v>2255</v>
      </c>
      <c r="E1172" s="144" t="s">
        <v>653</v>
      </c>
      <c r="F1172" s="145" t="s">
        <v>2173</v>
      </c>
      <c r="G1172" s="125" t="s">
        <v>2042</v>
      </c>
      <c r="H1172" s="146" t="s">
        <v>386</v>
      </c>
      <c r="I1172" s="125"/>
      <c r="J1172" s="125"/>
      <c r="K1172" s="125"/>
      <c r="P1172" s="125"/>
    </row>
    <row r="1173" spans="1:16" ht="13.9">
      <c r="A1173" s="143">
        <v>30</v>
      </c>
      <c r="B1173" s="124" t="s">
        <v>360</v>
      </c>
      <c r="C1173" s="144" t="s">
        <v>1716</v>
      </c>
      <c r="D1173" s="145" t="s">
        <v>2255</v>
      </c>
      <c r="E1173" s="144" t="s">
        <v>653</v>
      </c>
      <c r="F1173" s="145" t="s">
        <v>2173</v>
      </c>
      <c r="G1173" s="125" t="s">
        <v>2042</v>
      </c>
      <c r="H1173" s="146" t="s">
        <v>386</v>
      </c>
      <c r="I1173" s="125"/>
      <c r="J1173" s="125"/>
      <c r="K1173" s="125"/>
      <c r="P1173" s="125"/>
    </row>
    <row r="1174" spans="1:16" ht="13.9">
      <c r="A1174" s="143">
        <v>30</v>
      </c>
      <c r="B1174" s="124" t="s">
        <v>360</v>
      </c>
      <c r="C1174" s="144" t="s">
        <v>1722</v>
      </c>
      <c r="D1174" s="145" t="s">
        <v>2255</v>
      </c>
      <c r="E1174" s="144" t="s">
        <v>653</v>
      </c>
      <c r="F1174" s="145" t="s">
        <v>2173</v>
      </c>
      <c r="G1174" s="125" t="s">
        <v>2042</v>
      </c>
      <c r="H1174" s="146" t="s">
        <v>386</v>
      </c>
      <c r="I1174" s="125"/>
      <c r="J1174" s="125"/>
      <c r="K1174" s="125"/>
      <c r="P1174" s="125"/>
    </row>
    <row r="1175" spans="1:16" ht="13.9">
      <c r="A1175" s="143">
        <v>30</v>
      </c>
      <c r="B1175" s="124" t="s">
        <v>360</v>
      </c>
      <c r="C1175" s="144" t="s">
        <v>1723</v>
      </c>
      <c r="D1175" s="145" t="s">
        <v>2255</v>
      </c>
      <c r="E1175" s="144" t="s">
        <v>653</v>
      </c>
      <c r="F1175" s="145" t="s">
        <v>2173</v>
      </c>
      <c r="G1175" s="125" t="s">
        <v>2042</v>
      </c>
      <c r="H1175" s="146" t="s">
        <v>386</v>
      </c>
      <c r="I1175" s="125"/>
      <c r="J1175" s="125"/>
      <c r="K1175" s="125"/>
      <c r="P1175" s="125"/>
    </row>
    <row r="1176" spans="1:16" ht="13.9">
      <c r="A1176" s="143">
        <v>30</v>
      </c>
      <c r="B1176" s="124" t="s">
        <v>360</v>
      </c>
      <c r="C1176" s="144" t="s">
        <v>1725</v>
      </c>
      <c r="D1176" s="145" t="s">
        <v>2255</v>
      </c>
      <c r="E1176" s="144" t="s">
        <v>653</v>
      </c>
      <c r="F1176" s="145" t="s">
        <v>2173</v>
      </c>
      <c r="G1176" s="125" t="s">
        <v>2042</v>
      </c>
      <c r="H1176" s="146" t="s">
        <v>386</v>
      </c>
      <c r="I1176" s="125"/>
      <c r="J1176" s="125"/>
      <c r="K1176" s="125"/>
      <c r="P1176" s="125"/>
    </row>
    <row r="1177" spans="1:16" ht="13.9">
      <c r="A1177" s="143">
        <v>30</v>
      </c>
      <c r="B1177" s="124" t="s">
        <v>360</v>
      </c>
      <c r="C1177" s="144" t="s">
        <v>1730</v>
      </c>
      <c r="D1177" s="145" t="s">
        <v>2255</v>
      </c>
      <c r="E1177" s="144" t="s">
        <v>653</v>
      </c>
      <c r="F1177" s="145" t="s">
        <v>2173</v>
      </c>
      <c r="G1177" s="125" t="s">
        <v>2042</v>
      </c>
      <c r="H1177" s="146" t="s">
        <v>386</v>
      </c>
      <c r="I1177" s="125"/>
      <c r="J1177" s="125"/>
      <c r="K1177" s="125"/>
      <c r="P1177" s="125"/>
    </row>
    <row r="1178" spans="1:16" ht="13.9">
      <c r="A1178" s="143">
        <v>30</v>
      </c>
      <c r="B1178" s="124" t="s">
        <v>360</v>
      </c>
      <c r="C1178" s="144" t="s">
        <v>1731</v>
      </c>
      <c r="D1178" s="145" t="s">
        <v>2255</v>
      </c>
      <c r="E1178" s="144" t="s">
        <v>653</v>
      </c>
      <c r="F1178" s="145" t="s">
        <v>2173</v>
      </c>
      <c r="G1178" s="125" t="s">
        <v>2042</v>
      </c>
      <c r="H1178" s="146" t="s">
        <v>386</v>
      </c>
      <c r="I1178" s="125"/>
      <c r="J1178" s="125"/>
      <c r="K1178" s="125"/>
      <c r="P1178" s="125"/>
    </row>
    <row r="1179" spans="1:16" ht="13.9">
      <c r="A1179" s="143">
        <v>30</v>
      </c>
      <c r="B1179" s="124" t="s">
        <v>360</v>
      </c>
      <c r="C1179" s="144" t="s">
        <v>1732</v>
      </c>
      <c r="D1179" s="145" t="s">
        <v>2255</v>
      </c>
      <c r="E1179" s="144" t="s">
        <v>653</v>
      </c>
      <c r="F1179" s="145" t="s">
        <v>2173</v>
      </c>
      <c r="G1179" s="125" t="s">
        <v>2042</v>
      </c>
      <c r="H1179" s="146" t="s">
        <v>386</v>
      </c>
      <c r="I1179" s="125"/>
      <c r="J1179" s="125"/>
      <c r="K1179" s="125"/>
      <c r="P1179" s="125"/>
    </row>
    <row r="1180" spans="1:16" ht="13.9">
      <c r="A1180" s="143">
        <v>30</v>
      </c>
      <c r="B1180" s="124" t="s">
        <v>360</v>
      </c>
      <c r="C1180" s="144" t="s">
        <v>1733</v>
      </c>
      <c r="D1180" s="145" t="s">
        <v>2255</v>
      </c>
      <c r="E1180" s="144" t="s">
        <v>653</v>
      </c>
      <c r="F1180" s="145" t="s">
        <v>2173</v>
      </c>
      <c r="G1180" s="125" t="s">
        <v>2042</v>
      </c>
      <c r="H1180" s="146" t="s">
        <v>386</v>
      </c>
      <c r="I1180" s="125"/>
      <c r="J1180" s="125"/>
      <c r="K1180" s="125"/>
      <c r="P1180" s="125"/>
    </row>
    <row r="1181" spans="1:16" ht="13.9">
      <c r="A1181" s="143">
        <v>30</v>
      </c>
      <c r="B1181" s="124" t="s">
        <v>360</v>
      </c>
      <c r="C1181" s="144" t="s">
        <v>1734</v>
      </c>
      <c r="D1181" s="145" t="s">
        <v>2255</v>
      </c>
      <c r="E1181" s="144" t="s">
        <v>653</v>
      </c>
      <c r="F1181" s="145" t="s">
        <v>2173</v>
      </c>
      <c r="G1181" s="125" t="s">
        <v>2042</v>
      </c>
      <c r="H1181" s="146" t="s">
        <v>386</v>
      </c>
      <c r="I1181" s="125"/>
      <c r="J1181" s="125"/>
      <c r="K1181" s="125"/>
      <c r="P1181" s="125"/>
    </row>
    <row r="1182" spans="1:16" ht="13.9">
      <c r="A1182" s="143">
        <v>30</v>
      </c>
      <c r="B1182" s="124" t="s">
        <v>360</v>
      </c>
      <c r="C1182" s="144" t="s">
        <v>1737</v>
      </c>
      <c r="D1182" s="145" t="s">
        <v>2255</v>
      </c>
      <c r="E1182" s="144" t="s">
        <v>653</v>
      </c>
      <c r="F1182" s="145" t="s">
        <v>2173</v>
      </c>
      <c r="G1182" s="125" t="s">
        <v>2042</v>
      </c>
      <c r="H1182" s="146" t="s">
        <v>386</v>
      </c>
      <c r="I1182" s="125"/>
      <c r="J1182" s="125"/>
      <c r="K1182" s="125"/>
      <c r="P1182" s="125"/>
    </row>
    <row r="1183" spans="1:16" ht="13.9">
      <c r="A1183" s="143">
        <v>30</v>
      </c>
      <c r="B1183" s="124" t="s">
        <v>360</v>
      </c>
      <c r="C1183" s="144" t="s">
        <v>1739</v>
      </c>
      <c r="D1183" s="145" t="s">
        <v>2255</v>
      </c>
      <c r="E1183" s="144" t="s">
        <v>653</v>
      </c>
      <c r="F1183" s="145" t="s">
        <v>2173</v>
      </c>
      <c r="G1183" s="125" t="s">
        <v>2042</v>
      </c>
      <c r="H1183" s="146" t="s">
        <v>386</v>
      </c>
      <c r="I1183" s="125"/>
      <c r="J1183" s="125"/>
      <c r="K1183" s="125"/>
      <c r="P1183" s="125"/>
    </row>
    <row r="1184" spans="1:16" ht="13.9">
      <c r="A1184" s="143">
        <v>30</v>
      </c>
      <c r="B1184" s="124" t="s">
        <v>360</v>
      </c>
      <c r="C1184" s="144" t="s">
        <v>1740</v>
      </c>
      <c r="D1184" s="145" t="s">
        <v>2255</v>
      </c>
      <c r="E1184" s="144" t="s">
        <v>653</v>
      </c>
      <c r="F1184" s="145" t="s">
        <v>2173</v>
      </c>
      <c r="G1184" s="125" t="s">
        <v>2042</v>
      </c>
      <c r="H1184" s="146" t="s">
        <v>386</v>
      </c>
      <c r="I1184" s="125"/>
      <c r="J1184" s="125"/>
      <c r="K1184" s="125"/>
      <c r="P1184" s="125"/>
    </row>
    <row r="1185" spans="1:16" ht="13.9">
      <c r="A1185" s="143">
        <v>30</v>
      </c>
      <c r="B1185" s="124" t="s">
        <v>360</v>
      </c>
      <c r="C1185" s="144" t="s">
        <v>1746</v>
      </c>
      <c r="D1185" s="145" t="s">
        <v>2255</v>
      </c>
      <c r="E1185" s="144" t="s">
        <v>653</v>
      </c>
      <c r="F1185" s="145" t="s">
        <v>2173</v>
      </c>
      <c r="G1185" s="125" t="s">
        <v>2042</v>
      </c>
      <c r="H1185" s="146" t="s">
        <v>386</v>
      </c>
      <c r="I1185" s="125"/>
      <c r="J1185" s="125"/>
      <c r="K1185" s="125"/>
      <c r="P1185" s="125"/>
    </row>
    <row r="1186" spans="1:16" ht="13.9">
      <c r="A1186" s="143">
        <v>30</v>
      </c>
      <c r="B1186" s="124" t="s">
        <v>360</v>
      </c>
      <c r="C1186" s="144" t="s">
        <v>1747</v>
      </c>
      <c r="D1186" s="145" t="s">
        <v>2255</v>
      </c>
      <c r="E1186" s="144" t="s">
        <v>653</v>
      </c>
      <c r="F1186" s="145" t="s">
        <v>2173</v>
      </c>
      <c r="G1186" s="125" t="s">
        <v>2042</v>
      </c>
      <c r="H1186" s="146" t="s">
        <v>386</v>
      </c>
      <c r="I1186" s="125"/>
      <c r="J1186" s="125"/>
      <c r="K1186" s="125"/>
      <c r="P1186" s="125"/>
    </row>
    <row r="1187" spans="1:16" ht="13.9">
      <c r="A1187" s="143">
        <v>30</v>
      </c>
      <c r="B1187" s="124" t="s">
        <v>360</v>
      </c>
      <c r="C1187" s="144" t="s">
        <v>1748</v>
      </c>
      <c r="D1187" s="145" t="s">
        <v>2255</v>
      </c>
      <c r="E1187" s="144" t="s">
        <v>653</v>
      </c>
      <c r="F1187" s="145" t="s">
        <v>2173</v>
      </c>
      <c r="G1187" s="125" t="s">
        <v>2042</v>
      </c>
      <c r="H1187" s="146" t="s">
        <v>386</v>
      </c>
      <c r="I1187" s="125"/>
      <c r="J1187" s="125"/>
      <c r="K1187" s="125"/>
      <c r="P1187" s="125"/>
    </row>
    <row r="1188" spans="1:16" ht="13.9">
      <c r="A1188" s="143">
        <v>30</v>
      </c>
      <c r="B1188" s="124" t="s">
        <v>360</v>
      </c>
      <c r="C1188" s="144" t="s">
        <v>1757</v>
      </c>
      <c r="D1188" s="145" t="s">
        <v>2255</v>
      </c>
      <c r="E1188" s="144" t="s">
        <v>653</v>
      </c>
      <c r="F1188" s="145" t="s">
        <v>2173</v>
      </c>
      <c r="G1188" s="125" t="s">
        <v>2042</v>
      </c>
      <c r="H1188" s="146" t="s">
        <v>386</v>
      </c>
      <c r="I1188" s="125"/>
      <c r="J1188" s="125"/>
      <c r="K1188" s="125"/>
      <c r="P1188" s="125"/>
    </row>
    <row r="1189" spans="1:16" ht="13.9">
      <c r="A1189" s="143">
        <v>30</v>
      </c>
      <c r="B1189" s="124" t="s">
        <v>360</v>
      </c>
      <c r="C1189" s="144" t="s">
        <v>1758</v>
      </c>
      <c r="D1189" s="145" t="s">
        <v>2255</v>
      </c>
      <c r="E1189" s="144" t="s">
        <v>653</v>
      </c>
      <c r="F1189" s="145" t="s">
        <v>2173</v>
      </c>
      <c r="G1189" s="125" t="s">
        <v>2042</v>
      </c>
      <c r="H1189" s="146" t="s">
        <v>386</v>
      </c>
      <c r="I1189" s="125"/>
      <c r="J1189" s="125"/>
      <c r="K1189" s="125"/>
      <c r="P1189" s="125"/>
    </row>
    <row r="1190" spans="1:16" ht="13.9">
      <c r="A1190" s="143">
        <v>30</v>
      </c>
      <c r="B1190" s="124" t="s">
        <v>360</v>
      </c>
      <c r="C1190" s="144" t="s">
        <v>1764</v>
      </c>
      <c r="D1190" s="145" t="s">
        <v>2255</v>
      </c>
      <c r="E1190" s="144" t="s">
        <v>653</v>
      </c>
      <c r="F1190" s="145" t="s">
        <v>2173</v>
      </c>
      <c r="G1190" s="125" t="s">
        <v>2042</v>
      </c>
      <c r="H1190" s="146" t="s">
        <v>386</v>
      </c>
      <c r="I1190" s="125"/>
      <c r="J1190" s="125"/>
      <c r="K1190" s="125"/>
      <c r="P1190" s="125"/>
    </row>
    <row r="1191" spans="1:16" ht="13.9">
      <c r="A1191" s="143">
        <v>30</v>
      </c>
      <c r="B1191" s="124" t="s">
        <v>360</v>
      </c>
      <c r="C1191" s="144" t="s">
        <v>1766</v>
      </c>
      <c r="D1191" s="145" t="s">
        <v>2255</v>
      </c>
      <c r="E1191" s="144" t="s">
        <v>653</v>
      </c>
      <c r="F1191" s="145" t="s">
        <v>2173</v>
      </c>
      <c r="G1191" s="125" t="s">
        <v>2042</v>
      </c>
      <c r="H1191" s="146" t="s">
        <v>386</v>
      </c>
      <c r="I1191" s="125"/>
      <c r="J1191" s="125"/>
      <c r="K1191" s="125"/>
      <c r="P1191" s="125"/>
    </row>
    <row r="1192" spans="1:16" ht="13.9">
      <c r="A1192" s="143">
        <v>30</v>
      </c>
      <c r="B1192" s="124" t="s">
        <v>360</v>
      </c>
      <c r="C1192" s="144" t="s">
        <v>1768</v>
      </c>
      <c r="D1192" s="145" t="s">
        <v>2255</v>
      </c>
      <c r="E1192" s="144" t="s">
        <v>653</v>
      </c>
      <c r="F1192" s="145" t="s">
        <v>2173</v>
      </c>
      <c r="G1192" s="125" t="s">
        <v>2042</v>
      </c>
      <c r="H1192" s="146" t="s">
        <v>386</v>
      </c>
      <c r="I1192" s="125"/>
      <c r="J1192" s="125"/>
      <c r="K1192" s="125"/>
      <c r="P1192" s="125"/>
    </row>
    <row r="1193" spans="1:16" ht="13.9">
      <c r="A1193" s="143">
        <v>30</v>
      </c>
      <c r="B1193" s="124" t="s">
        <v>360</v>
      </c>
      <c r="C1193" s="144" t="s">
        <v>1771</v>
      </c>
      <c r="D1193" s="145" t="s">
        <v>2255</v>
      </c>
      <c r="E1193" s="144" t="s">
        <v>653</v>
      </c>
      <c r="F1193" s="145" t="s">
        <v>2173</v>
      </c>
      <c r="G1193" s="125" t="s">
        <v>2042</v>
      </c>
      <c r="H1193" s="146" t="s">
        <v>386</v>
      </c>
      <c r="I1193" s="125"/>
      <c r="J1193" s="125"/>
      <c r="K1193" s="125"/>
      <c r="P1193" s="125"/>
    </row>
    <row r="1194" spans="1:16" ht="13.9">
      <c r="A1194" s="143">
        <v>30</v>
      </c>
      <c r="B1194" s="124" t="s">
        <v>360</v>
      </c>
      <c r="C1194" s="144" t="s">
        <v>1773</v>
      </c>
      <c r="D1194" s="145" t="s">
        <v>2255</v>
      </c>
      <c r="E1194" s="144" t="s">
        <v>653</v>
      </c>
      <c r="F1194" s="145" t="s">
        <v>2173</v>
      </c>
      <c r="G1194" s="125" t="s">
        <v>2042</v>
      </c>
      <c r="H1194" s="146" t="s">
        <v>386</v>
      </c>
      <c r="I1194" s="125"/>
      <c r="J1194" s="125"/>
      <c r="K1194" s="125"/>
      <c r="P1194" s="125"/>
    </row>
    <row r="1195" spans="1:16" ht="13.9">
      <c r="A1195" s="143">
        <v>30</v>
      </c>
      <c r="B1195" s="124" t="s">
        <v>360</v>
      </c>
      <c r="C1195" s="144" t="s">
        <v>1775</v>
      </c>
      <c r="D1195" s="145" t="s">
        <v>2255</v>
      </c>
      <c r="E1195" s="144" t="s">
        <v>653</v>
      </c>
      <c r="F1195" s="145" t="s">
        <v>2173</v>
      </c>
      <c r="G1195" s="125" t="s">
        <v>2042</v>
      </c>
      <c r="H1195" s="146" t="s">
        <v>386</v>
      </c>
      <c r="I1195" s="125"/>
      <c r="J1195" s="125"/>
      <c r="K1195" s="125"/>
      <c r="P1195" s="125"/>
    </row>
    <row r="1196" spans="1:16" ht="13.9">
      <c r="A1196" s="143">
        <v>30</v>
      </c>
      <c r="B1196" s="124" t="s">
        <v>360</v>
      </c>
      <c r="C1196" s="144" t="s">
        <v>1776</v>
      </c>
      <c r="D1196" s="145" t="s">
        <v>2255</v>
      </c>
      <c r="E1196" s="144" t="s">
        <v>653</v>
      </c>
      <c r="F1196" s="145" t="s">
        <v>2173</v>
      </c>
      <c r="G1196" s="125" t="s">
        <v>2042</v>
      </c>
      <c r="H1196" s="146" t="s">
        <v>386</v>
      </c>
      <c r="I1196" s="125"/>
      <c r="J1196" s="125"/>
      <c r="K1196" s="125"/>
      <c r="P1196" s="125"/>
    </row>
    <row r="1197" spans="1:16" ht="13.9">
      <c r="A1197" s="143">
        <v>30</v>
      </c>
      <c r="B1197" s="124" t="s">
        <v>360</v>
      </c>
      <c r="C1197" s="144" t="s">
        <v>1777</v>
      </c>
      <c r="D1197" s="145" t="s">
        <v>2255</v>
      </c>
      <c r="E1197" s="144" t="s">
        <v>653</v>
      </c>
      <c r="F1197" s="145" t="s">
        <v>2173</v>
      </c>
      <c r="G1197" s="125" t="s">
        <v>2042</v>
      </c>
      <c r="H1197" s="146" t="s">
        <v>386</v>
      </c>
      <c r="I1197" s="125"/>
      <c r="J1197" s="125"/>
      <c r="K1197" s="125"/>
      <c r="P1197" s="125"/>
    </row>
    <row r="1198" spans="1:16" ht="13.9">
      <c r="A1198" s="143">
        <v>30</v>
      </c>
      <c r="B1198" s="124" t="s">
        <v>360</v>
      </c>
      <c r="C1198" s="144" t="s">
        <v>1778</v>
      </c>
      <c r="D1198" s="145" t="s">
        <v>2255</v>
      </c>
      <c r="E1198" s="144" t="s">
        <v>653</v>
      </c>
      <c r="F1198" s="145" t="s">
        <v>2173</v>
      </c>
      <c r="G1198" s="125" t="s">
        <v>2042</v>
      </c>
      <c r="H1198" s="146" t="s">
        <v>386</v>
      </c>
      <c r="I1198" s="125"/>
      <c r="J1198" s="125"/>
      <c r="K1198" s="125"/>
      <c r="P1198" s="125"/>
    </row>
    <row r="1199" spans="1:16" ht="13.9">
      <c r="A1199" s="143">
        <v>30</v>
      </c>
      <c r="B1199" s="124" t="s">
        <v>360</v>
      </c>
      <c r="C1199" s="144" t="s">
        <v>1779</v>
      </c>
      <c r="D1199" s="145" t="s">
        <v>2255</v>
      </c>
      <c r="E1199" s="144" t="s">
        <v>653</v>
      </c>
      <c r="F1199" s="145" t="s">
        <v>2173</v>
      </c>
      <c r="G1199" s="125" t="s">
        <v>2042</v>
      </c>
      <c r="H1199" s="146" t="s">
        <v>386</v>
      </c>
      <c r="I1199" s="125"/>
      <c r="J1199" s="125"/>
      <c r="K1199" s="125"/>
      <c r="P1199" s="125"/>
    </row>
    <row r="1200" spans="1:16" ht="13.9">
      <c r="A1200" s="143">
        <v>30</v>
      </c>
      <c r="B1200" s="124" t="s">
        <v>360</v>
      </c>
      <c r="C1200" s="144" t="s">
        <v>1783</v>
      </c>
      <c r="D1200" s="145" t="s">
        <v>2255</v>
      </c>
      <c r="E1200" s="144" t="s">
        <v>653</v>
      </c>
      <c r="F1200" s="145" t="s">
        <v>2173</v>
      </c>
      <c r="G1200" s="125" t="s">
        <v>2042</v>
      </c>
      <c r="H1200" s="146" t="s">
        <v>386</v>
      </c>
      <c r="I1200" s="125"/>
      <c r="J1200" s="125"/>
      <c r="K1200" s="125"/>
      <c r="P1200" s="125"/>
    </row>
    <row r="1201" spans="1:16" ht="13.9">
      <c r="A1201" s="143">
        <v>30</v>
      </c>
      <c r="B1201" s="124" t="s">
        <v>360</v>
      </c>
      <c r="C1201" s="144" t="s">
        <v>1788</v>
      </c>
      <c r="D1201" s="145" t="s">
        <v>2255</v>
      </c>
      <c r="E1201" s="144" t="s">
        <v>653</v>
      </c>
      <c r="F1201" s="145" t="s">
        <v>2173</v>
      </c>
      <c r="G1201" s="125" t="s">
        <v>2042</v>
      </c>
      <c r="H1201" s="146" t="s">
        <v>386</v>
      </c>
      <c r="I1201" s="125"/>
      <c r="J1201" s="125"/>
      <c r="K1201" s="125"/>
      <c r="P1201" s="125"/>
    </row>
    <row r="1202" spans="1:16" ht="13.9">
      <c r="A1202" s="143">
        <v>30</v>
      </c>
      <c r="B1202" s="124" t="s">
        <v>360</v>
      </c>
      <c r="C1202" s="144" t="s">
        <v>1795</v>
      </c>
      <c r="D1202" s="145" t="s">
        <v>2255</v>
      </c>
      <c r="E1202" s="144" t="s">
        <v>653</v>
      </c>
      <c r="F1202" s="145" t="s">
        <v>2173</v>
      </c>
      <c r="G1202" s="125" t="s">
        <v>2042</v>
      </c>
      <c r="H1202" s="146" t="s">
        <v>386</v>
      </c>
      <c r="I1202" s="125"/>
      <c r="J1202" s="125"/>
      <c r="K1202" s="125"/>
      <c r="P1202" s="125"/>
    </row>
    <row r="1203" spans="1:16" ht="13.9">
      <c r="A1203" s="143">
        <v>30</v>
      </c>
      <c r="B1203" s="124" t="s">
        <v>360</v>
      </c>
      <c r="C1203" s="144" t="s">
        <v>1797</v>
      </c>
      <c r="D1203" s="145" t="s">
        <v>2255</v>
      </c>
      <c r="E1203" s="144" t="s">
        <v>653</v>
      </c>
      <c r="F1203" s="145" t="s">
        <v>2173</v>
      </c>
      <c r="G1203" s="125" t="s">
        <v>2042</v>
      </c>
      <c r="H1203" s="146" t="s">
        <v>386</v>
      </c>
      <c r="I1203" s="125"/>
      <c r="J1203" s="125"/>
      <c r="K1203" s="125"/>
      <c r="P1203" s="125"/>
    </row>
    <row r="1204" spans="1:16" ht="13.9">
      <c r="A1204" s="143">
        <v>30</v>
      </c>
      <c r="B1204" s="124" t="s">
        <v>360</v>
      </c>
      <c r="C1204" s="144" t="s">
        <v>1801</v>
      </c>
      <c r="D1204" s="145" t="s">
        <v>2255</v>
      </c>
      <c r="E1204" s="144" t="s">
        <v>653</v>
      </c>
      <c r="F1204" s="145" t="s">
        <v>2173</v>
      </c>
      <c r="G1204" s="125" t="s">
        <v>2042</v>
      </c>
      <c r="H1204" s="146" t="s">
        <v>386</v>
      </c>
      <c r="I1204" s="125"/>
      <c r="J1204" s="125"/>
      <c r="K1204" s="125"/>
      <c r="P1204" s="125"/>
    </row>
    <row r="1205" spans="1:16" ht="13.9">
      <c r="A1205" s="143">
        <v>30</v>
      </c>
      <c r="B1205" s="124" t="s">
        <v>360</v>
      </c>
      <c r="C1205" s="144" t="s">
        <v>1805</v>
      </c>
      <c r="D1205" s="145" t="s">
        <v>2255</v>
      </c>
      <c r="E1205" s="144" t="s">
        <v>653</v>
      </c>
      <c r="F1205" s="145" t="s">
        <v>2173</v>
      </c>
      <c r="G1205" s="125" t="s">
        <v>2042</v>
      </c>
      <c r="H1205" s="146" t="s">
        <v>386</v>
      </c>
      <c r="I1205" s="125"/>
      <c r="J1205" s="125"/>
      <c r="K1205" s="125"/>
      <c r="P1205" s="125"/>
    </row>
    <row r="1206" spans="1:16" ht="13.9">
      <c r="A1206" s="143">
        <v>30</v>
      </c>
      <c r="B1206" s="124" t="s">
        <v>360</v>
      </c>
      <c r="C1206" s="144" t="s">
        <v>1806</v>
      </c>
      <c r="D1206" s="145" t="s">
        <v>2255</v>
      </c>
      <c r="E1206" s="144" t="s">
        <v>653</v>
      </c>
      <c r="F1206" s="145" t="s">
        <v>2173</v>
      </c>
      <c r="G1206" s="125" t="s">
        <v>2042</v>
      </c>
      <c r="H1206" s="146" t="s">
        <v>386</v>
      </c>
      <c r="I1206" s="125"/>
      <c r="J1206" s="125"/>
      <c r="K1206" s="125"/>
      <c r="P1206" s="125"/>
    </row>
    <row r="1207" spans="1:16" ht="13.9">
      <c r="A1207" s="143">
        <v>30</v>
      </c>
      <c r="B1207" s="124" t="s">
        <v>360</v>
      </c>
      <c r="C1207" s="144" t="s">
        <v>1807</v>
      </c>
      <c r="D1207" s="145" t="s">
        <v>2255</v>
      </c>
      <c r="E1207" s="144" t="s">
        <v>653</v>
      </c>
      <c r="F1207" s="145" t="s">
        <v>2173</v>
      </c>
      <c r="G1207" s="125" t="s">
        <v>2042</v>
      </c>
      <c r="H1207" s="146" t="s">
        <v>386</v>
      </c>
      <c r="I1207" s="125"/>
      <c r="J1207" s="125"/>
      <c r="K1207" s="125"/>
      <c r="P1207" s="125"/>
    </row>
    <row r="1208" spans="1:16" ht="13.9">
      <c r="A1208" s="143">
        <v>30</v>
      </c>
      <c r="B1208" s="124" t="s">
        <v>360</v>
      </c>
      <c r="C1208" s="144" t="s">
        <v>1808</v>
      </c>
      <c r="D1208" s="145" t="s">
        <v>2255</v>
      </c>
      <c r="E1208" s="144" t="s">
        <v>653</v>
      </c>
      <c r="F1208" s="145" t="s">
        <v>2173</v>
      </c>
      <c r="G1208" s="125" t="s">
        <v>2042</v>
      </c>
      <c r="H1208" s="146" t="s">
        <v>386</v>
      </c>
      <c r="I1208" s="125"/>
      <c r="J1208" s="125"/>
      <c r="K1208" s="125"/>
      <c r="P1208" s="125"/>
    </row>
    <row r="1209" spans="1:16" ht="13.9">
      <c r="A1209" s="143">
        <v>30</v>
      </c>
      <c r="B1209" s="124" t="s">
        <v>360</v>
      </c>
      <c r="C1209" s="144" t="s">
        <v>1809</v>
      </c>
      <c r="D1209" s="145" t="s">
        <v>2255</v>
      </c>
      <c r="E1209" s="144" t="s">
        <v>653</v>
      </c>
      <c r="F1209" s="145" t="s">
        <v>2173</v>
      </c>
      <c r="G1209" s="125" t="s">
        <v>2042</v>
      </c>
      <c r="H1209" s="146" t="s">
        <v>386</v>
      </c>
      <c r="I1209" s="125"/>
      <c r="J1209" s="125"/>
      <c r="K1209" s="125"/>
      <c r="P1209" s="125"/>
    </row>
    <row r="1210" spans="1:16" ht="13.9">
      <c r="A1210" s="143">
        <v>30</v>
      </c>
      <c r="B1210" s="124" t="s">
        <v>360</v>
      </c>
      <c r="C1210" s="144" t="s">
        <v>1810</v>
      </c>
      <c r="D1210" s="145" t="s">
        <v>2255</v>
      </c>
      <c r="E1210" s="144" t="s">
        <v>653</v>
      </c>
      <c r="F1210" s="145" t="s">
        <v>2173</v>
      </c>
      <c r="G1210" s="125" t="s">
        <v>2042</v>
      </c>
      <c r="H1210" s="146" t="s">
        <v>386</v>
      </c>
      <c r="I1210" s="125"/>
      <c r="J1210" s="125"/>
      <c r="K1210" s="125"/>
      <c r="P1210" s="125"/>
    </row>
    <row r="1211" spans="1:16" ht="13.9">
      <c r="A1211" s="143">
        <v>30</v>
      </c>
      <c r="B1211" s="124" t="s">
        <v>360</v>
      </c>
      <c r="C1211" s="144" t="s">
        <v>1814</v>
      </c>
      <c r="D1211" s="145" t="s">
        <v>2255</v>
      </c>
      <c r="E1211" s="144" t="s">
        <v>653</v>
      </c>
      <c r="F1211" s="145" t="s">
        <v>2173</v>
      </c>
      <c r="G1211" s="125" t="s">
        <v>2042</v>
      </c>
      <c r="H1211" s="146" t="s">
        <v>386</v>
      </c>
      <c r="I1211" s="125"/>
      <c r="J1211" s="125"/>
      <c r="K1211" s="125"/>
      <c r="P1211" s="125"/>
    </row>
    <row r="1212" spans="1:16" ht="13.9">
      <c r="A1212" s="143">
        <v>30</v>
      </c>
      <c r="B1212" s="124" t="s">
        <v>360</v>
      </c>
      <c r="C1212" s="144" t="s">
        <v>1815</v>
      </c>
      <c r="D1212" s="145" t="s">
        <v>2255</v>
      </c>
      <c r="E1212" s="144" t="s">
        <v>653</v>
      </c>
      <c r="F1212" s="145" t="s">
        <v>2173</v>
      </c>
      <c r="G1212" s="125" t="s">
        <v>2042</v>
      </c>
      <c r="H1212" s="146" t="s">
        <v>386</v>
      </c>
      <c r="I1212" s="125"/>
      <c r="J1212" s="125"/>
      <c r="K1212" s="125"/>
      <c r="P1212" s="125"/>
    </row>
    <row r="1213" spans="1:16" ht="13.9">
      <c r="A1213" s="143">
        <v>30</v>
      </c>
      <c r="B1213" s="124" t="s">
        <v>360</v>
      </c>
      <c r="C1213" s="144" t="s">
        <v>1816</v>
      </c>
      <c r="D1213" s="145" t="s">
        <v>2255</v>
      </c>
      <c r="E1213" s="144" t="s">
        <v>653</v>
      </c>
      <c r="F1213" s="145" t="s">
        <v>2173</v>
      </c>
      <c r="G1213" s="125" t="s">
        <v>2042</v>
      </c>
      <c r="H1213" s="146" t="s">
        <v>386</v>
      </c>
      <c r="I1213" s="125"/>
      <c r="J1213" s="125"/>
      <c r="K1213" s="125"/>
      <c r="P1213" s="125"/>
    </row>
    <row r="1214" spans="1:16" ht="13.9">
      <c r="A1214" s="143">
        <v>30</v>
      </c>
      <c r="B1214" s="124" t="s">
        <v>360</v>
      </c>
      <c r="C1214" s="144" t="s">
        <v>1817</v>
      </c>
      <c r="D1214" s="145" t="s">
        <v>2255</v>
      </c>
      <c r="E1214" s="144" t="s">
        <v>653</v>
      </c>
      <c r="F1214" s="145" t="s">
        <v>2173</v>
      </c>
      <c r="G1214" s="125" t="s">
        <v>2042</v>
      </c>
      <c r="H1214" s="146" t="s">
        <v>386</v>
      </c>
      <c r="I1214" s="125"/>
      <c r="J1214" s="125"/>
      <c r="K1214" s="125"/>
      <c r="P1214" s="125"/>
    </row>
    <row r="1215" spans="1:16" ht="13.9">
      <c r="A1215" s="143">
        <v>30</v>
      </c>
      <c r="B1215" s="124" t="s">
        <v>360</v>
      </c>
      <c r="C1215" s="144" t="s">
        <v>1819</v>
      </c>
      <c r="D1215" s="145" t="s">
        <v>2255</v>
      </c>
      <c r="E1215" s="144" t="s">
        <v>653</v>
      </c>
      <c r="F1215" s="145" t="s">
        <v>2173</v>
      </c>
      <c r="G1215" s="125" t="s">
        <v>2042</v>
      </c>
      <c r="H1215" s="146" t="s">
        <v>386</v>
      </c>
      <c r="I1215" s="125"/>
      <c r="J1215" s="125"/>
      <c r="K1215" s="125"/>
      <c r="P1215" s="125"/>
    </row>
    <row r="1216" spans="1:16" ht="13.9">
      <c r="A1216" s="143">
        <v>30</v>
      </c>
      <c r="B1216" s="124" t="s">
        <v>360</v>
      </c>
      <c r="C1216" s="144" t="s">
        <v>1820</v>
      </c>
      <c r="D1216" s="145" t="s">
        <v>2255</v>
      </c>
      <c r="E1216" s="144" t="s">
        <v>653</v>
      </c>
      <c r="F1216" s="145" t="s">
        <v>2173</v>
      </c>
      <c r="G1216" s="125" t="s">
        <v>2042</v>
      </c>
      <c r="H1216" s="146" t="s">
        <v>386</v>
      </c>
      <c r="I1216" s="125"/>
      <c r="J1216" s="125"/>
      <c r="K1216" s="125"/>
      <c r="P1216" s="125"/>
    </row>
    <row r="1217" spans="1:16" ht="13.9">
      <c r="A1217" s="143">
        <v>30</v>
      </c>
      <c r="B1217" s="124" t="s">
        <v>360</v>
      </c>
      <c r="C1217" s="144" t="s">
        <v>1823</v>
      </c>
      <c r="D1217" s="145" t="s">
        <v>2255</v>
      </c>
      <c r="E1217" s="144" t="s">
        <v>653</v>
      </c>
      <c r="F1217" s="145" t="s">
        <v>2173</v>
      </c>
      <c r="G1217" s="125" t="s">
        <v>2042</v>
      </c>
      <c r="H1217" s="146" t="s">
        <v>386</v>
      </c>
      <c r="I1217" s="125"/>
      <c r="J1217" s="125"/>
      <c r="K1217" s="125"/>
      <c r="P1217" s="125"/>
    </row>
    <row r="1218" spans="1:16" ht="13.9">
      <c r="A1218" s="143">
        <v>30</v>
      </c>
      <c r="B1218" s="124" t="s">
        <v>360</v>
      </c>
      <c r="C1218" s="144" t="s">
        <v>1825</v>
      </c>
      <c r="D1218" s="145" t="s">
        <v>2255</v>
      </c>
      <c r="E1218" s="144" t="s">
        <v>653</v>
      </c>
      <c r="F1218" s="145" t="s">
        <v>2173</v>
      </c>
      <c r="G1218" s="125" t="s">
        <v>2042</v>
      </c>
      <c r="H1218" s="146" t="s">
        <v>386</v>
      </c>
      <c r="I1218" s="125"/>
      <c r="J1218" s="125"/>
      <c r="K1218" s="125"/>
      <c r="P1218" s="125"/>
    </row>
    <row r="1219" spans="1:16" ht="13.9">
      <c r="A1219" s="143">
        <v>30</v>
      </c>
      <c r="B1219" s="124" t="s">
        <v>360</v>
      </c>
      <c r="C1219" s="144" t="s">
        <v>1826</v>
      </c>
      <c r="D1219" s="145" t="s">
        <v>2255</v>
      </c>
      <c r="E1219" s="144" t="s">
        <v>653</v>
      </c>
      <c r="F1219" s="145" t="s">
        <v>2173</v>
      </c>
      <c r="G1219" s="125" t="s">
        <v>2042</v>
      </c>
      <c r="H1219" s="146" t="s">
        <v>386</v>
      </c>
      <c r="I1219" s="125"/>
      <c r="J1219" s="125"/>
      <c r="K1219" s="125"/>
      <c r="P1219" s="125"/>
    </row>
    <row r="1220" spans="1:16" ht="13.9">
      <c r="A1220" s="143">
        <v>30</v>
      </c>
      <c r="B1220" s="124" t="s">
        <v>360</v>
      </c>
      <c r="C1220" s="144" t="s">
        <v>1827</v>
      </c>
      <c r="D1220" s="145" t="s">
        <v>2255</v>
      </c>
      <c r="E1220" s="144" t="s">
        <v>653</v>
      </c>
      <c r="F1220" s="145" t="s">
        <v>2173</v>
      </c>
      <c r="G1220" s="125" t="s">
        <v>2042</v>
      </c>
      <c r="H1220" s="146" t="s">
        <v>386</v>
      </c>
      <c r="I1220" s="125"/>
      <c r="J1220" s="125"/>
      <c r="K1220" s="125"/>
      <c r="P1220" s="125"/>
    </row>
    <row r="1221" spans="1:16" ht="13.9">
      <c r="A1221" s="143">
        <v>30</v>
      </c>
      <c r="B1221" s="124" t="s">
        <v>360</v>
      </c>
      <c r="C1221" s="144" t="s">
        <v>1829</v>
      </c>
      <c r="D1221" s="145" t="s">
        <v>2255</v>
      </c>
      <c r="E1221" s="144" t="s">
        <v>653</v>
      </c>
      <c r="F1221" s="145" t="s">
        <v>2173</v>
      </c>
      <c r="G1221" s="125" t="s">
        <v>2042</v>
      </c>
      <c r="H1221" s="146" t="s">
        <v>386</v>
      </c>
      <c r="I1221" s="125"/>
      <c r="J1221" s="125"/>
      <c r="K1221" s="125"/>
      <c r="P1221" s="125"/>
    </row>
    <row r="1222" spans="1:16" ht="13.9">
      <c r="A1222" s="143">
        <v>30</v>
      </c>
      <c r="B1222" s="124" t="s">
        <v>360</v>
      </c>
      <c r="C1222" s="144" t="s">
        <v>1830</v>
      </c>
      <c r="D1222" s="145" t="s">
        <v>2255</v>
      </c>
      <c r="E1222" s="144" t="s">
        <v>653</v>
      </c>
      <c r="F1222" s="145" t="s">
        <v>2173</v>
      </c>
      <c r="G1222" s="125" t="s">
        <v>2042</v>
      </c>
      <c r="H1222" s="146" t="s">
        <v>386</v>
      </c>
      <c r="I1222" s="125"/>
      <c r="J1222" s="125"/>
      <c r="K1222" s="125"/>
      <c r="P1222" s="125"/>
    </row>
    <row r="1223" spans="1:16" ht="13.9">
      <c r="A1223" s="143">
        <v>30</v>
      </c>
      <c r="B1223" s="124" t="s">
        <v>360</v>
      </c>
      <c r="C1223" s="144" t="s">
        <v>1835</v>
      </c>
      <c r="D1223" s="145" t="s">
        <v>2255</v>
      </c>
      <c r="E1223" s="144" t="s">
        <v>653</v>
      </c>
      <c r="F1223" s="145" t="s">
        <v>2173</v>
      </c>
      <c r="G1223" s="125" t="s">
        <v>2042</v>
      </c>
      <c r="H1223" s="146" t="s">
        <v>386</v>
      </c>
      <c r="I1223" s="125"/>
      <c r="J1223" s="125"/>
      <c r="K1223" s="125"/>
      <c r="P1223" s="125"/>
    </row>
    <row r="1224" spans="1:16" ht="13.9">
      <c r="A1224" s="143">
        <v>30</v>
      </c>
      <c r="B1224" s="124" t="s">
        <v>360</v>
      </c>
      <c r="C1224" s="144" t="s">
        <v>1837</v>
      </c>
      <c r="D1224" s="145" t="s">
        <v>2255</v>
      </c>
      <c r="E1224" s="144" t="s">
        <v>653</v>
      </c>
      <c r="F1224" s="145" t="s">
        <v>2173</v>
      </c>
      <c r="G1224" s="125" t="s">
        <v>2042</v>
      </c>
      <c r="H1224" s="146" t="s">
        <v>386</v>
      </c>
      <c r="I1224" s="125"/>
      <c r="J1224" s="125"/>
      <c r="K1224" s="125"/>
      <c r="P1224" s="125"/>
    </row>
    <row r="1225" spans="1:16" ht="13.9">
      <c r="A1225" s="143">
        <v>30</v>
      </c>
      <c r="B1225" s="124" t="s">
        <v>360</v>
      </c>
      <c r="C1225" s="144" t="s">
        <v>1838</v>
      </c>
      <c r="D1225" s="145" t="s">
        <v>2255</v>
      </c>
      <c r="E1225" s="144" t="s">
        <v>653</v>
      </c>
      <c r="F1225" s="145" t="s">
        <v>2173</v>
      </c>
      <c r="G1225" s="125" t="s">
        <v>2042</v>
      </c>
      <c r="H1225" s="146" t="s">
        <v>386</v>
      </c>
      <c r="I1225" s="125"/>
      <c r="J1225" s="125"/>
      <c r="K1225" s="125"/>
      <c r="P1225" s="125"/>
    </row>
    <row r="1226" spans="1:16" ht="13.9">
      <c r="A1226" s="143">
        <v>30</v>
      </c>
      <c r="B1226" s="124" t="s">
        <v>360</v>
      </c>
      <c r="C1226" s="144" t="s">
        <v>1841</v>
      </c>
      <c r="D1226" s="145" t="s">
        <v>2255</v>
      </c>
      <c r="E1226" s="144" t="s">
        <v>653</v>
      </c>
      <c r="F1226" s="145" t="s">
        <v>2173</v>
      </c>
      <c r="G1226" s="125" t="s">
        <v>2042</v>
      </c>
      <c r="H1226" s="146" t="s">
        <v>386</v>
      </c>
      <c r="I1226" s="125"/>
      <c r="J1226" s="125"/>
      <c r="K1226" s="125"/>
      <c r="P1226" s="125"/>
    </row>
    <row r="1227" spans="1:16" ht="13.9">
      <c r="A1227" s="143">
        <v>30</v>
      </c>
      <c r="B1227" s="124" t="s">
        <v>360</v>
      </c>
      <c r="C1227" s="144" t="s">
        <v>1845</v>
      </c>
      <c r="D1227" s="145" t="s">
        <v>2255</v>
      </c>
      <c r="E1227" s="144" t="s">
        <v>653</v>
      </c>
      <c r="F1227" s="145" t="s">
        <v>2173</v>
      </c>
      <c r="G1227" s="125" t="s">
        <v>2042</v>
      </c>
      <c r="H1227" s="146" t="s">
        <v>386</v>
      </c>
      <c r="I1227" s="125"/>
      <c r="J1227" s="125"/>
      <c r="K1227" s="125"/>
      <c r="P1227" s="125"/>
    </row>
    <row r="1228" spans="1:16" ht="13.9">
      <c r="A1228" s="143">
        <v>30</v>
      </c>
      <c r="B1228" s="124" t="s">
        <v>360</v>
      </c>
      <c r="C1228" s="144" t="s">
        <v>1846</v>
      </c>
      <c r="D1228" s="145" t="s">
        <v>2255</v>
      </c>
      <c r="E1228" s="144" t="s">
        <v>653</v>
      </c>
      <c r="F1228" s="145" t="s">
        <v>2173</v>
      </c>
      <c r="G1228" s="125" t="s">
        <v>2042</v>
      </c>
      <c r="H1228" s="146" t="s">
        <v>386</v>
      </c>
      <c r="I1228" s="125"/>
      <c r="J1228" s="125"/>
      <c r="K1228" s="125"/>
      <c r="P1228" s="125"/>
    </row>
    <row r="1229" spans="1:16" ht="13.9">
      <c r="A1229" s="143">
        <v>30</v>
      </c>
      <c r="B1229" s="124" t="s">
        <v>360</v>
      </c>
      <c r="C1229" s="144" t="s">
        <v>1847</v>
      </c>
      <c r="D1229" s="145" t="s">
        <v>2255</v>
      </c>
      <c r="E1229" s="144" t="s">
        <v>653</v>
      </c>
      <c r="F1229" s="145" t="s">
        <v>2173</v>
      </c>
      <c r="G1229" s="125" t="s">
        <v>2042</v>
      </c>
      <c r="H1229" s="146" t="s">
        <v>386</v>
      </c>
      <c r="I1229" s="125"/>
      <c r="J1229" s="125"/>
      <c r="K1229" s="125"/>
      <c r="P1229" s="125"/>
    </row>
    <row r="1230" spans="1:16" ht="13.9">
      <c r="A1230" s="143">
        <v>30</v>
      </c>
      <c r="B1230" s="124" t="s">
        <v>360</v>
      </c>
      <c r="C1230" s="144" t="s">
        <v>1849</v>
      </c>
      <c r="D1230" s="145" t="s">
        <v>2255</v>
      </c>
      <c r="E1230" s="144" t="s">
        <v>653</v>
      </c>
      <c r="F1230" s="145" t="s">
        <v>2173</v>
      </c>
      <c r="G1230" s="125" t="s">
        <v>2042</v>
      </c>
      <c r="H1230" s="146" t="s">
        <v>386</v>
      </c>
      <c r="I1230" s="125"/>
      <c r="J1230" s="125"/>
      <c r="K1230" s="125"/>
      <c r="P1230" s="125"/>
    </row>
    <row r="1231" spans="1:16" ht="13.9">
      <c r="A1231" s="143">
        <v>30</v>
      </c>
      <c r="B1231" s="124" t="s">
        <v>360</v>
      </c>
      <c r="C1231" s="144" t="s">
        <v>1850</v>
      </c>
      <c r="D1231" s="145" t="s">
        <v>2255</v>
      </c>
      <c r="E1231" s="144" t="s">
        <v>653</v>
      </c>
      <c r="F1231" s="145" t="s">
        <v>2173</v>
      </c>
      <c r="G1231" s="125" t="s">
        <v>2042</v>
      </c>
      <c r="H1231" s="146" t="s">
        <v>386</v>
      </c>
      <c r="I1231" s="125"/>
      <c r="J1231" s="125"/>
      <c r="K1231" s="125"/>
      <c r="P1231" s="125"/>
    </row>
    <row r="1232" spans="1:16" ht="13.9">
      <c r="A1232" s="143">
        <v>30</v>
      </c>
      <c r="B1232" s="124" t="s">
        <v>360</v>
      </c>
      <c r="C1232" s="144" t="s">
        <v>1851</v>
      </c>
      <c r="D1232" s="145" t="s">
        <v>2255</v>
      </c>
      <c r="E1232" s="144" t="s">
        <v>653</v>
      </c>
      <c r="F1232" s="145" t="s">
        <v>2173</v>
      </c>
      <c r="G1232" s="125" t="s">
        <v>2042</v>
      </c>
      <c r="H1232" s="146" t="s">
        <v>386</v>
      </c>
      <c r="I1232" s="125"/>
      <c r="J1232" s="125"/>
      <c r="K1232" s="125"/>
      <c r="P1232" s="125"/>
    </row>
    <row r="1233" spans="1:16" ht="13.9">
      <c r="A1233" s="143">
        <v>30</v>
      </c>
      <c r="B1233" s="124" t="s">
        <v>360</v>
      </c>
      <c r="C1233" s="144" t="s">
        <v>1852</v>
      </c>
      <c r="D1233" s="145" t="s">
        <v>2255</v>
      </c>
      <c r="E1233" s="144" t="s">
        <v>653</v>
      </c>
      <c r="F1233" s="145" t="s">
        <v>2173</v>
      </c>
      <c r="G1233" s="125" t="s">
        <v>2042</v>
      </c>
      <c r="H1233" s="146" t="s">
        <v>386</v>
      </c>
      <c r="I1233" s="125"/>
      <c r="J1233" s="125"/>
      <c r="K1233" s="125"/>
      <c r="P1233" s="125"/>
    </row>
    <row r="1234" spans="1:16" ht="13.9">
      <c r="A1234" s="143">
        <v>30</v>
      </c>
      <c r="B1234" s="124" t="s">
        <v>360</v>
      </c>
      <c r="C1234" s="144" t="s">
        <v>1853</v>
      </c>
      <c r="D1234" s="145" t="s">
        <v>2255</v>
      </c>
      <c r="E1234" s="144" t="s">
        <v>653</v>
      </c>
      <c r="F1234" s="145" t="s">
        <v>2173</v>
      </c>
      <c r="G1234" s="125" t="s">
        <v>2042</v>
      </c>
      <c r="H1234" s="146" t="s">
        <v>386</v>
      </c>
      <c r="I1234" s="125"/>
      <c r="J1234" s="125"/>
      <c r="K1234" s="125"/>
      <c r="P1234" s="125"/>
    </row>
    <row r="1235" spans="1:16" ht="13.9">
      <c r="A1235" s="143">
        <v>30</v>
      </c>
      <c r="B1235" s="124" t="s">
        <v>360</v>
      </c>
      <c r="C1235" s="144" t="s">
        <v>1854</v>
      </c>
      <c r="D1235" s="145" t="s">
        <v>2255</v>
      </c>
      <c r="E1235" s="144" t="s">
        <v>653</v>
      </c>
      <c r="F1235" s="145" t="s">
        <v>2173</v>
      </c>
      <c r="G1235" s="125" t="s">
        <v>2042</v>
      </c>
      <c r="H1235" s="146" t="s">
        <v>386</v>
      </c>
      <c r="I1235" s="125"/>
      <c r="J1235" s="125"/>
      <c r="K1235" s="125"/>
      <c r="P1235" s="125"/>
    </row>
    <row r="1236" spans="1:16" ht="13.9">
      <c r="A1236" s="143">
        <v>30</v>
      </c>
      <c r="B1236" s="124" t="s">
        <v>360</v>
      </c>
      <c r="C1236" s="144" t="s">
        <v>1855</v>
      </c>
      <c r="D1236" s="145" t="s">
        <v>2255</v>
      </c>
      <c r="E1236" s="144" t="s">
        <v>653</v>
      </c>
      <c r="F1236" s="145" t="s">
        <v>2173</v>
      </c>
      <c r="G1236" s="125" t="s">
        <v>2042</v>
      </c>
      <c r="H1236" s="146" t="s">
        <v>386</v>
      </c>
      <c r="I1236" s="125"/>
      <c r="J1236" s="125"/>
      <c r="K1236" s="125"/>
      <c r="P1236" s="125"/>
    </row>
    <row r="1237" spans="1:16" ht="13.9">
      <c r="A1237" s="143">
        <v>30</v>
      </c>
      <c r="B1237" s="124" t="s">
        <v>360</v>
      </c>
      <c r="C1237" s="144" t="s">
        <v>1856</v>
      </c>
      <c r="D1237" s="145" t="s">
        <v>2255</v>
      </c>
      <c r="E1237" s="144" t="s">
        <v>653</v>
      </c>
      <c r="F1237" s="145" t="s">
        <v>2173</v>
      </c>
      <c r="G1237" s="125" t="s">
        <v>2042</v>
      </c>
      <c r="H1237" s="146" t="s">
        <v>386</v>
      </c>
      <c r="I1237" s="125"/>
      <c r="J1237" s="125"/>
      <c r="K1237" s="125"/>
      <c r="P1237" s="125"/>
    </row>
    <row r="1238" spans="1:16" ht="13.9">
      <c r="A1238" s="143">
        <v>30</v>
      </c>
      <c r="B1238" s="124" t="s">
        <v>360</v>
      </c>
      <c r="C1238" s="144" t="s">
        <v>1857</v>
      </c>
      <c r="D1238" s="145" t="s">
        <v>2255</v>
      </c>
      <c r="E1238" s="144" t="s">
        <v>653</v>
      </c>
      <c r="F1238" s="145" t="s">
        <v>2173</v>
      </c>
      <c r="G1238" s="125" t="s">
        <v>2042</v>
      </c>
      <c r="H1238" s="146" t="s">
        <v>386</v>
      </c>
      <c r="I1238" s="125"/>
      <c r="J1238" s="125"/>
      <c r="K1238" s="125"/>
      <c r="P1238" s="125"/>
    </row>
    <row r="1239" spans="1:16" ht="13.9">
      <c r="A1239" s="143">
        <v>30</v>
      </c>
      <c r="B1239" s="124" t="s">
        <v>360</v>
      </c>
      <c r="C1239" s="144" t="s">
        <v>1858</v>
      </c>
      <c r="D1239" s="145" t="s">
        <v>2255</v>
      </c>
      <c r="E1239" s="144" t="s">
        <v>653</v>
      </c>
      <c r="F1239" s="145" t="s">
        <v>2173</v>
      </c>
      <c r="G1239" s="125" t="s">
        <v>2042</v>
      </c>
      <c r="H1239" s="146" t="s">
        <v>386</v>
      </c>
      <c r="I1239" s="125"/>
      <c r="J1239" s="125"/>
      <c r="K1239" s="125"/>
      <c r="P1239" s="125"/>
    </row>
    <row r="1240" spans="1:16" ht="13.9">
      <c r="A1240" s="143">
        <v>30</v>
      </c>
      <c r="B1240" s="124" t="s">
        <v>360</v>
      </c>
      <c r="C1240" s="144" t="s">
        <v>1859</v>
      </c>
      <c r="D1240" s="145" t="s">
        <v>2255</v>
      </c>
      <c r="E1240" s="144" t="s">
        <v>653</v>
      </c>
      <c r="F1240" s="145" t="s">
        <v>2173</v>
      </c>
      <c r="G1240" s="125" t="s">
        <v>2042</v>
      </c>
      <c r="H1240" s="146" t="s">
        <v>386</v>
      </c>
      <c r="I1240" s="125"/>
      <c r="J1240" s="125"/>
      <c r="K1240" s="125"/>
      <c r="P1240" s="125"/>
    </row>
    <row r="1241" spans="1:16" ht="13.9">
      <c r="A1241" s="143">
        <v>30</v>
      </c>
      <c r="B1241" s="124" t="s">
        <v>360</v>
      </c>
      <c r="C1241" s="144" t="s">
        <v>1860</v>
      </c>
      <c r="D1241" s="145" t="s">
        <v>2255</v>
      </c>
      <c r="E1241" s="144" t="s">
        <v>653</v>
      </c>
      <c r="F1241" s="145" t="s">
        <v>2173</v>
      </c>
      <c r="G1241" s="125" t="s">
        <v>2042</v>
      </c>
      <c r="H1241" s="146" t="s">
        <v>386</v>
      </c>
      <c r="I1241" s="125"/>
      <c r="J1241" s="125"/>
      <c r="K1241" s="125"/>
      <c r="P1241" s="125"/>
    </row>
    <row r="1242" spans="1:16" ht="13.9">
      <c r="A1242" s="143">
        <v>30</v>
      </c>
      <c r="B1242" s="124" t="s">
        <v>360</v>
      </c>
      <c r="C1242" s="144" t="s">
        <v>1866</v>
      </c>
      <c r="D1242" s="145" t="s">
        <v>2255</v>
      </c>
      <c r="E1242" s="144" t="s">
        <v>653</v>
      </c>
      <c r="F1242" s="145" t="s">
        <v>2173</v>
      </c>
      <c r="G1242" s="125" t="s">
        <v>2042</v>
      </c>
      <c r="H1242" s="146" t="s">
        <v>386</v>
      </c>
      <c r="I1242" s="125"/>
      <c r="J1242" s="125"/>
      <c r="K1242" s="125"/>
      <c r="P1242" s="125"/>
    </row>
    <row r="1243" spans="1:16" ht="13.9">
      <c r="A1243" s="143">
        <v>30</v>
      </c>
      <c r="B1243" s="124" t="s">
        <v>360</v>
      </c>
      <c r="C1243" s="144" t="s">
        <v>1872</v>
      </c>
      <c r="D1243" s="145" t="s">
        <v>2255</v>
      </c>
      <c r="E1243" s="144" t="s">
        <v>653</v>
      </c>
      <c r="F1243" s="145" t="s">
        <v>2173</v>
      </c>
      <c r="G1243" s="125" t="s">
        <v>2042</v>
      </c>
      <c r="H1243" s="146" t="s">
        <v>386</v>
      </c>
      <c r="I1243" s="125"/>
      <c r="J1243" s="125"/>
      <c r="K1243" s="125"/>
      <c r="P1243" s="125"/>
    </row>
    <row r="1244" spans="1:16" ht="13.9">
      <c r="A1244" s="143">
        <v>30</v>
      </c>
      <c r="B1244" s="124" t="s">
        <v>360</v>
      </c>
      <c r="C1244" s="144" t="s">
        <v>1874</v>
      </c>
      <c r="D1244" s="145" t="s">
        <v>2255</v>
      </c>
      <c r="E1244" s="144" t="s">
        <v>653</v>
      </c>
      <c r="F1244" s="145" t="s">
        <v>2173</v>
      </c>
      <c r="G1244" s="125" t="s">
        <v>2042</v>
      </c>
      <c r="H1244" s="146" t="s">
        <v>386</v>
      </c>
      <c r="I1244" s="125"/>
      <c r="J1244" s="125"/>
      <c r="K1244" s="125"/>
      <c r="P1244" s="125"/>
    </row>
    <row r="1245" spans="1:16" ht="13.9">
      <c r="A1245" s="143">
        <v>30</v>
      </c>
      <c r="B1245" s="124" t="s">
        <v>360</v>
      </c>
      <c r="C1245" s="144" t="s">
        <v>1876</v>
      </c>
      <c r="D1245" s="145" t="s">
        <v>2255</v>
      </c>
      <c r="E1245" s="144" t="s">
        <v>653</v>
      </c>
      <c r="F1245" s="145" t="s">
        <v>2173</v>
      </c>
      <c r="G1245" s="125" t="s">
        <v>2042</v>
      </c>
      <c r="H1245" s="146" t="s">
        <v>386</v>
      </c>
      <c r="I1245" s="125"/>
      <c r="J1245" s="125"/>
      <c r="K1245" s="125"/>
      <c r="P1245" s="125"/>
    </row>
    <row r="1246" spans="1:16" ht="13.9">
      <c r="A1246" s="143">
        <v>30</v>
      </c>
      <c r="B1246" s="124" t="s">
        <v>360</v>
      </c>
      <c r="C1246" s="144" t="s">
        <v>1878</v>
      </c>
      <c r="D1246" s="145" t="s">
        <v>2255</v>
      </c>
      <c r="E1246" s="144" t="s">
        <v>653</v>
      </c>
      <c r="F1246" s="145" t="s">
        <v>2173</v>
      </c>
      <c r="G1246" s="125" t="s">
        <v>2042</v>
      </c>
      <c r="H1246" s="146" t="s">
        <v>386</v>
      </c>
      <c r="I1246" s="125"/>
      <c r="J1246" s="125"/>
      <c r="K1246" s="125"/>
      <c r="P1246" s="125"/>
    </row>
    <row r="1247" spans="1:16" ht="13.9">
      <c r="A1247" s="143">
        <v>30</v>
      </c>
      <c r="B1247" s="124" t="s">
        <v>360</v>
      </c>
      <c r="C1247" s="144" t="s">
        <v>1880</v>
      </c>
      <c r="D1247" s="145" t="s">
        <v>2255</v>
      </c>
      <c r="E1247" s="144" t="s">
        <v>653</v>
      </c>
      <c r="F1247" s="145" t="s">
        <v>2173</v>
      </c>
      <c r="G1247" s="125" t="s">
        <v>2042</v>
      </c>
      <c r="H1247" s="146" t="s">
        <v>386</v>
      </c>
      <c r="I1247" s="125"/>
      <c r="J1247" s="125"/>
      <c r="K1247" s="125"/>
      <c r="P1247" s="125"/>
    </row>
    <row r="1248" spans="1:16" ht="13.9">
      <c r="A1248" s="143">
        <v>30</v>
      </c>
      <c r="B1248" s="124" t="s">
        <v>360</v>
      </c>
      <c r="C1248" s="144" t="s">
        <v>1882</v>
      </c>
      <c r="D1248" s="145" t="s">
        <v>2255</v>
      </c>
      <c r="E1248" s="144" t="s">
        <v>653</v>
      </c>
      <c r="F1248" s="145" t="s">
        <v>2173</v>
      </c>
      <c r="G1248" s="125" t="s">
        <v>2042</v>
      </c>
      <c r="H1248" s="146" t="s">
        <v>386</v>
      </c>
      <c r="I1248" s="125"/>
      <c r="J1248" s="125"/>
      <c r="K1248" s="125"/>
      <c r="P1248" s="125"/>
    </row>
    <row r="1249" spans="1:16" ht="13.9">
      <c r="A1249" s="143">
        <v>30</v>
      </c>
      <c r="B1249" s="124" t="s">
        <v>360</v>
      </c>
      <c r="C1249" s="144" t="s">
        <v>1888</v>
      </c>
      <c r="D1249" s="145" t="s">
        <v>2255</v>
      </c>
      <c r="E1249" s="144" t="s">
        <v>653</v>
      </c>
      <c r="F1249" s="145" t="s">
        <v>2173</v>
      </c>
      <c r="G1249" s="125" t="s">
        <v>2042</v>
      </c>
      <c r="H1249" s="146" t="s">
        <v>386</v>
      </c>
      <c r="I1249" s="125"/>
      <c r="J1249" s="125"/>
      <c r="K1249" s="125"/>
      <c r="P1249" s="125"/>
    </row>
    <row r="1250" spans="1:16" ht="13.9">
      <c r="A1250" s="143">
        <v>30</v>
      </c>
      <c r="B1250" s="124" t="s">
        <v>360</v>
      </c>
      <c r="C1250" s="144" t="s">
        <v>1890</v>
      </c>
      <c r="D1250" s="145" t="s">
        <v>2255</v>
      </c>
      <c r="E1250" s="144" t="s">
        <v>653</v>
      </c>
      <c r="F1250" s="145" t="s">
        <v>2173</v>
      </c>
      <c r="G1250" s="125" t="s">
        <v>2042</v>
      </c>
      <c r="H1250" s="146" t="s">
        <v>386</v>
      </c>
      <c r="I1250" s="125"/>
      <c r="J1250" s="125"/>
      <c r="K1250" s="125"/>
      <c r="P1250" s="125"/>
    </row>
    <row r="1251" spans="1:16" ht="13.9">
      <c r="A1251" s="143">
        <v>30</v>
      </c>
      <c r="B1251" s="124" t="s">
        <v>360</v>
      </c>
      <c r="C1251" s="144" t="s">
        <v>1892</v>
      </c>
      <c r="D1251" s="145" t="s">
        <v>2255</v>
      </c>
      <c r="E1251" s="144" t="s">
        <v>653</v>
      </c>
      <c r="F1251" s="145" t="s">
        <v>2173</v>
      </c>
      <c r="G1251" s="125" t="s">
        <v>2042</v>
      </c>
      <c r="H1251" s="146" t="s">
        <v>386</v>
      </c>
      <c r="I1251" s="125"/>
      <c r="J1251" s="125"/>
      <c r="K1251" s="125"/>
      <c r="P1251" s="125"/>
    </row>
    <row r="1252" spans="1:16" ht="13.9">
      <c r="A1252" s="143">
        <v>30</v>
      </c>
      <c r="B1252" s="124" t="s">
        <v>360</v>
      </c>
      <c r="C1252" s="144" t="s">
        <v>1896</v>
      </c>
      <c r="D1252" s="145" t="s">
        <v>2255</v>
      </c>
      <c r="E1252" s="144" t="s">
        <v>653</v>
      </c>
      <c r="F1252" s="145" t="s">
        <v>2173</v>
      </c>
      <c r="G1252" s="125" t="s">
        <v>2042</v>
      </c>
      <c r="H1252" s="146" t="s">
        <v>386</v>
      </c>
      <c r="I1252" s="125"/>
      <c r="J1252" s="125"/>
      <c r="K1252" s="125"/>
      <c r="P1252" s="125"/>
    </row>
    <row r="1253" spans="1:16" ht="13.9">
      <c r="A1253" s="143">
        <v>30</v>
      </c>
      <c r="B1253" s="124" t="s">
        <v>360</v>
      </c>
      <c r="C1253" s="144" t="s">
        <v>1898</v>
      </c>
      <c r="D1253" s="145" t="s">
        <v>2255</v>
      </c>
      <c r="E1253" s="144" t="s">
        <v>653</v>
      </c>
      <c r="F1253" s="145" t="s">
        <v>2173</v>
      </c>
      <c r="G1253" s="125" t="s">
        <v>2042</v>
      </c>
      <c r="H1253" s="146" t="s">
        <v>386</v>
      </c>
      <c r="I1253" s="125"/>
      <c r="J1253" s="125"/>
      <c r="K1253" s="125"/>
      <c r="P1253" s="125"/>
    </row>
    <row r="1254" spans="1:16" ht="13.9">
      <c r="A1254" s="143">
        <v>30</v>
      </c>
      <c r="B1254" s="124" t="s">
        <v>360</v>
      </c>
      <c r="C1254" s="144" t="s">
        <v>1899</v>
      </c>
      <c r="D1254" s="145" t="s">
        <v>2255</v>
      </c>
      <c r="E1254" s="144" t="s">
        <v>653</v>
      </c>
      <c r="F1254" s="145" t="s">
        <v>2173</v>
      </c>
      <c r="G1254" s="125" t="s">
        <v>2042</v>
      </c>
      <c r="H1254" s="146" t="s">
        <v>386</v>
      </c>
      <c r="I1254" s="125"/>
      <c r="J1254" s="125"/>
      <c r="K1254" s="125"/>
      <c r="P1254" s="125"/>
    </row>
    <row r="1255" spans="1:16" ht="13.9">
      <c r="A1255" s="143">
        <v>30</v>
      </c>
      <c r="B1255" s="124" t="s">
        <v>360</v>
      </c>
      <c r="C1255" s="144" t="s">
        <v>1902</v>
      </c>
      <c r="D1255" s="145" t="s">
        <v>2255</v>
      </c>
      <c r="E1255" s="144" t="s">
        <v>653</v>
      </c>
      <c r="F1255" s="145" t="s">
        <v>2173</v>
      </c>
      <c r="G1255" s="125" t="s">
        <v>2042</v>
      </c>
      <c r="H1255" s="146" t="s">
        <v>386</v>
      </c>
      <c r="I1255" s="125"/>
      <c r="J1255" s="125"/>
      <c r="K1255" s="125"/>
      <c r="P1255" s="125"/>
    </row>
    <row r="1256" spans="1:16" ht="13.9">
      <c r="A1256" s="143">
        <v>30</v>
      </c>
      <c r="B1256" s="124" t="s">
        <v>360</v>
      </c>
      <c r="C1256" s="144" t="s">
        <v>1903</v>
      </c>
      <c r="D1256" s="145" t="s">
        <v>2255</v>
      </c>
      <c r="E1256" s="144" t="s">
        <v>653</v>
      </c>
      <c r="F1256" s="145" t="s">
        <v>2173</v>
      </c>
      <c r="G1256" s="125" t="s">
        <v>2042</v>
      </c>
      <c r="H1256" s="146" t="s">
        <v>386</v>
      </c>
      <c r="I1256" s="125"/>
      <c r="J1256" s="125"/>
      <c r="K1256" s="125"/>
      <c r="P1256" s="125"/>
    </row>
    <row r="1257" spans="1:16" ht="13.9">
      <c r="A1257" s="143">
        <v>30</v>
      </c>
      <c r="B1257" s="124" t="s">
        <v>360</v>
      </c>
      <c r="C1257" s="144" t="s">
        <v>1904</v>
      </c>
      <c r="D1257" s="145" t="s">
        <v>2255</v>
      </c>
      <c r="E1257" s="144" t="s">
        <v>653</v>
      </c>
      <c r="F1257" s="145" t="s">
        <v>2173</v>
      </c>
      <c r="G1257" s="125" t="s">
        <v>2042</v>
      </c>
      <c r="H1257" s="146" t="s">
        <v>386</v>
      </c>
      <c r="I1257" s="125"/>
      <c r="J1257" s="125"/>
      <c r="K1257" s="125"/>
      <c r="P1257" s="125"/>
    </row>
    <row r="1258" spans="1:16" ht="13.9">
      <c r="A1258" s="143">
        <v>30</v>
      </c>
      <c r="B1258" s="124" t="s">
        <v>360</v>
      </c>
      <c r="C1258" s="144" t="s">
        <v>1907</v>
      </c>
      <c r="D1258" s="145" t="s">
        <v>2255</v>
      </c>
      <c r="E1258" s="144" t="s">
        <v>653</v>
      </c>
      <c r="F1258" s="145" t="s">
        <v>2173</v>
      </c>
      <c r="G1258" s="125" t="s">
        <v>2042</v>
      </c>
      <c r="H1258" s="146" t="s">
        <v>386</v>
      </c>
      <c r="I1258" s="125"/>
      <c r="J1258" s="125"/>
      <c r="K1258" s="125"/>
      <c r="P1258" s="125"/>
    </row>
    <row r="1259" spans="1:16" ht="13.9">
      <c r="A1259" s="143">
        <v>30</v>
      </c>
      <c r="B1259" s="124" t="s">
        <v>360</v>
      </c>
      <c r="C1259" s="144" t="s">
        <v>1910</v>
      </c>
      <c r="D1259" s="145" t="s">
        <v>2255</v>
      </c>
      <c r="E1259" s="144" t="s">
        <v>653</v>
      </c>
      <c r="F1259" s="145" t="s">
        <v>2173</v>
      </c>
      <c r="G1259" s="125" t="s">
        <v>2042</v>
      </c>
      <c r="H1259" s="146" t="s">
        <v>386</v>
      </c>
      <c r="I1259" s="125"/>
      <c r="J1259" s="125"/>
      <c r="K1259" s="125"/>
      <c r="P1259" s="125"/>
    </row>
    <row r="1260" spans="1:16" ht="13.9">
      <c r="A1260" s="143">
        <v>30</v>
      </c>
      <c r="B1260" s="124" t="s">
        <v>360</v>
      </c>
      <c r="C1260" s="144" t="s">
        <v>1914</v>
      </c>
      <c r="D1260" s="145" t="s">
        <v>2255</v>
      </c>
      <c r="E1260" s="144" t="s">
        <v>653</v>
      </c>
      <c r="F1260" s="145" t="s">
        <v>2173</v>
      </c>
      <c r="G1260" s="125" t="s">
        <v>2042</v>
      </c>
      <c r="H1260" s="146" t="s">
        <v>386</v>
      </c>
      <c r="I1260" s="125"/>
      <c r="J1260" s="125"/>
      <c r="K1260" s="125"/>
      <c r="P1260" s="125"/>
    </row>
    <row r="1261" spans="1:16" ht="13.9">
      <c r="A1261" s="143">
        <v>30</v>
      </c>
      <c r="B1261" s="124" t="s">
        <v>360</v>
      </c>
      <c r="C1261" s="144" t="s">
        <v>1916</v>
      </c>
      <c r="D1261" s="145" t="s">
        <v>2255</v>
      </c>
      <c r="E1261" s="144" t="s">
        <v>653</v>
      </c>
      <c r="F1261" s="145" t="s">
        <v>2173</v>
      </c>
      <c r="G1261" s="125" t="s">
        <v>2042</v>
      </c>
      <c r="H1261" s="146" t="s">
        <v>386</v>
      </c>
      <c r="I1261" s="125"/>
      <c r="J1261" s="125"/>
      <c r="K1261" s="125"/>
      <c r="P1261" s="125"/>
    </row>
    <row r="1262" spans="1:16" ht="13.9">
      <c r="A1262" s="143">
        <v>30</v>
      </c>
      <c r="B1262" s="124" t="s">
        <v>360</v>
      </c>
      <c r="C1262" s="144" t="s">
        <v>1918</v>
      </c>
      <c r="D1262" s="145" t="s">
        <v>2255</v>
      </c>
      <c r="E1262" s="144" t="s">
        <v>653</v>
      </c>
      <c r="F1262" s="145" t="s">
        <v>2173</v>
      </c>
      <c r="G1262" s="125" t="s">
        <v>2042</v>
      </c>
      <c r="H1262" s="146" t="s">
        <v>386</v>
      </c>
      <c r="I1262" s="125"/>
      <c r="J1262" s="125"/>
      <c r="K1262" s="125"/>
      <c r="P1262" s="125"/>
    </row>
    <row r="1263" spans="1:16" ht="13.9">
      <c r="A1263" s="143">
        <v>30</v>
      </c>
      <c r="B1263" s="124" t="s">
        <v>360</v>
      </c>
      <c r="C1263" s="144" t="s">
        <v>1920</v>
      </c>
      <c r="D1263" s="145" t="s">
        <v>2255</v>
      </c>
      <c r="E1263" s="144" t="s">
        <v>653</v>
      </c>
      <c r="F1263" s="145" t="s">
        <v>2173</v>
      </c>
      <c r="G1263" s="125" t="s">
        <v>2042</v>
      </c>
      <c r="H1263" s="146" t="s">
        <v>386</v>
      </c>
      <c r="I1263" s="125"/>
      <c r="J1263" s="125"/>
      <c r="K1263" s="125"/>
      <c r="P1263" s="125"/>
    </row>
    <row r="1264" spans="1:16" ht="13.9">
      <c r="A1264" s="143">
        <v>30</v>
      </c>
      <c r="B1264" s="124" t="s">
        <v>360</v>
      </c>
      <c r="C1264" s="144" t="s">
        <v>1922</v>
      </c>
      <c r="D1264" s="145" t="s">
        <v>2255</v>
      </c>
      <c r="E1264" s="144" t="s">
        <v>653</v>
      </c>
      <c r="F1264" s="145" t="s">
        <v>2173</v>
      </c>
      <c r="G1264" s="125" t="s">
        <v>2042</v>
      </c>
      <c r="H1264" s="146" t="s">
        <v>386</v>
      </c>
      <c r="I1264" s="125"/>
      <c r="J1264" s="125"/>
      <c r="K1264" s="125"/>
      <c r="P1264" s="125"/>
    </row>
    <row r="1265" spans="1:16" ht="13.9">
      <c r="A1265" s="143">
        <v>30</v>
      </c>
      <c r="B1265" s="124" t="s">
        <v>360</v>
      </c>
      <c r="C1265" s="144" t="s">
        <v>1923</v>
      </c>
      <c r="D1265" s="145" t="s">
        <v>2255</v>
      </c>
      <c r="E1265" s="144" t="s">
        <v>653</v>
      </c>
      <c r="F1265" s="145" t="s">
        <v>2173</v>
      </c>
      <c r="G1265" s="125" t="s">
        <v>2042</v>
      </c>
      <c r="H1265" s="146" t="s">
        <v>386</v>
      </c>
      <c r="I1265" s="125"/>
      <c r="J1265" s="125"/>
      <c r="K1265" s="125"/>
      <c r="P1265" s="125"/>
    </row>
    <row r="1266" spans="1:16" ht="13.9">
      <c r="A1266" s="143">
        <v>30</v>
      </c>
      <c r="B1266" s="124" t="s">
        <v>360</v>
      </c>
      <c r="C1266" s="144" t="s">
        <v>1925</v>
      </c>
      <c r="D1266" s="145" t="s">
        <v>2255</v>
      </c>
      <c r="E1266" s="144" t="s">
        <v>653</v>
      </c>
      <c r="F1266" s="145" t="s">
        <v>2173</v>
      </c>
      <c r="G1266" s="125" t="s">
        <v>2042</v>
      </c>
      <c r="H1266" s="146" t="s">
        <v>386</v>
      </c>
      <c r="I1266" s="125"/>
      <c r="J1266" s="125"/>
      <c r="K1266" s="125"/>
      <c r="P1266" s="125"/>
    </row>
    <row r="1267" spans="1:16" ht="13.9">
      <c r="A1267" s="143">
        <v>30</v>
      </c>
      <c r="B1267" s="124" t="s">
        <v>360</v>
      </c>
      <c r="C1267" s="144" t="s">
        <v>1926</v>
      </c>
      <c r="D1267" s="145" t="s">
        <v>2255</v>
      </c>
      <c r="E1267" s="144" t="s">
        <v>653</v>
      </c>
      <c r="F1267" s="145" t="s">
        <v>2173</v>
      </c>
      <c r="G1267" s="125" t="s">
        <v>2042</v>
      </c>
      <c r="H1267" s="146" t="s">
        <v>386</v>
      </c>
      <c r="I1267" s="125"/>
      <c r="J1267" s="125"/>
      <c r="K1267" s="125"/>
      <c r="P1267" s="125"/>
    </row>
    <row r="1268" spans="1:16" ht="13.9">
      <c r="A1268" s="143">
        <v>30</v>
      </c>
      <c r="B1268" s="124" t="s">
        <v>360</v>
      </c>
      <c r="C1268" s="144" t="s">
        <v>1928</v>
      </c>
      <c r="D1268" s="145" t="s">
        <v>2255</v>
      </c>
      <c r="E1268" s="144" t="s">
        <v>653</v>
      </c>
      <c r="F1268" s="145" t="s">
        <v>2173</v>
      </c>
      <c r="G1268" s="125" t="s">
        <v>2042</v>
      </c>
      <c r="H1268" s="146" t="s">
        <v>386</v>
      </c>
      <c r="I1268" s="125"/>
      <c r="J1268" s="125"/>
      <c r="K1268" s="125"/>
      <c r="P1268" s="125"/>
    </row>
    <row r="1269" spans="1:16" ht="13.9">
      <c r="A1269" s="143">
        <v>30</v>
      </c>
      <c r="B1269" s="124" t="s">
        <v>360</v>
      </c>
      <c r="C1269" s="144" t="s">
        <v>1931</v>
      </c>
      <c r="D1269" s="145" t="s">
        <v>2255</v>
      </c>
      <c r="E1269" s="144" t="s">
        <v>653</v>
      </c>
      <c r="F1269" s="145" t="s">
        <v>2173</v>
      </c>
      <c r="G1269" s="125" t="s">
        <v>2042</v>
      </c>
      <c r="H1269" s="146" t="s">
        <v>386</v>
      </c>
      <c r="I1269" s="125"/>
      <c r="J1269" s="125"/>
      <c r="K1269" s="125"/>
      <c r="P1269" s="125"/>
    </row>
    <row r="1270" spans="1:16" ht="13.9">
      <c r="A1270" s="143">
        <v>30</v>
      </c>
      <c r="B1270" s="124" t="s">
        <v>360</v>
      </c>
      <c r="C1270" s="144" t="s">
        <v>1932</v>
      </c>
      <c r="D1270" s="145" t="s">
        <v>2255</v>
      </c>
      <c r="E1270" s="144" t="s">
        <v>653</v>
      </c>
      <c r="F1270" s="145" t="s">
        <v>2173</v>
      </c>
      <c r="G1270" s="125" t="s">
        <v>2042</v>
      </c>
      <c r="H1270" s="146" t="s">
        <v>386</v>
      </c>
      <c r="I1270" s="125"/>
      <c r="J1270" s="125"/>
      <c r="K1270" s="125"/>
      <c r="P1270" s="125"/>
    </row>
    <row r="1271" spans="1:16" ht="13.9">
      <c r="A1271" s="143">
        <v>30</v>
      </c>
      <c r="B1271" s="124" t="s">
        <v>360</v>
      </c>
      <c r="C1271" s="144" t="s">
        <v>1934</v>
      </c>
      <c r="D1271" s="145" t="s">
        <v>2255</v>
      </c>
      <c r="E1271" s="144" t="s">
        <v>653</v>
      </c>
      <c r="F1271" s="145" t="s">
        <v>2173</v>
      </c>
      <c r="G1271" s="125" t="s">
        <v>2042</v>
      </c>
      <c r="H1271" s="146" t="s">
        <v>386</v>
      </c>
      <c r="I1271" s="125"/>
      <c r="J1271" s="125"/>
      <c r="K1271" s="125"/>
      <c r="P1271" s="125"/>
    </row>
    <row r="1272" spans="1:16" ht="13.9">
      <c r="A1272" s="143">
        <v>30</v>
      </c>
      <c r="B1272" s="124" t="s">
        <v>360</v>
      </c>
      <c r="C1272" s="144" t="s">
        <v>1936</v>
      </c>
      <c r="D1272" s="145" t="s">
        <v>2255</v>
      </c>
      <c r="E1272" s="144" t="s">
        <v>653</v>
      </c>
      <c r="F1272" s="145" t="s">
        <v>2173</v>
      </c>
      <c r="G1272" s="125" t="s">
        <v>2042</v>
      </c>
      <c r="H1272" s="146" t="s">
        <v>386</v>
      </c>
      <c r="I1272" s="125"/>
      <c r="J1272" s="125"/>
      <c r="K1272" s="125"/>
      <c r="P1272" s="125"/>
    </row>
    <row r="1273" spans="1:16" ht="13.9">
      <c r="A1273" s="143">
        <v>30</v>
      </c>
      <c r="B1273" s="124" t="s">
        <v>360</v>
      </c>
      <c r="C1273" s="144" t="s">
        <v>1937</v>
      </c>
      <c r="D1273" s="145" t="s">
        <v>2255</v>
      </c>
      <c r="E1273" s="144" t="s">
        <v>653</v>
      </c>
      <c r="F1273" s="145" t="s">
        <v>2173</v>
      </c>
      <c r="G1273" s="125" t="s">
        <v>2042</v>
      </c>
      <c r="H1273" s="146" t="s">
        <v>386</v>
      </c>
      <c r="I1273" s="125"/>
      <c r="J1273" s="125"/>
      <c r="K1273" s="125"/>
      <c r="P1273" s="125"/>
    </row>
    <row r="1274" spans="1:16" ht="13.9">
      <c r="A1274" s="143">
        <v>30</v>
      </c>
      <c r="B1274" s="124" t="s">
        <v>360</v>
      </c>
      <c r="C1274" s="144" t="s">
        <v>1940</v>
      </c>
      <c r="D1274" s="145" t="s">
        <v>2255</v>
      </c>
      <c r="E1274" s="144" t="s">
        <v>653</v>
      </c>
      <c r="F1274" s="145" t="s">
        <v>2173</v>
      </c>
      <c r="G1274" s="125" t="s">
        <v>2042</v>
      </c>
      <c r="H1274" s="146" t="s">
        <v>386</v>
      </c>
      <c r="I1274" s="125"/>
      <c r="J1274" s="125"/>
      <c r="K1274" s="125"/>
      <c r="P1274" s="125"/>
    </row>
    <row r="1275" spans="1:16" ht="13.9">
      <c r="A1275" s="143">
        <v>30</v>
      </c>
      <c r="B1275" s="124" t="s">
        <v>360</v>
      </c>
      <c r="C1275" s="144" t="s">
        <v>1941</v>
      </c>
      <c r="D1275" s="145" t="s">
        <v>2255</v>
      </c>
      <c r="E1275" s="144" t="s">
        <v>653</v>
      </c>
      <c r="F1275" s="145" t="s">
        <v>2173</v>
      </c>
      <c r="G1275" s="125" t="s">
        <v>2042</v>
      </c>
      <c r="H1275" s="146" t="s">
        <v>386</v>
      </c>
      <c r="I1275" s="125"/>
      <c r="J1275" s="125"/>
      <c r="K1275" s="125"/>
      <c r="P1275" s="125"/>
    </row>
    <row r="1276" spans="1:16" ht="13.9">
      <c r="A1276" s="143">
        <v>30</v>
      </c>
      <c r="B1276" s="124" t="s">
        <v>360</v>
      </c>
      <c r="C1276" s="144" t="s">
        <v>1942</v>
      </c>
      <c r="D1276" s="145" t="s">
        <v>2255</v>
      </c>
      <c r="E1276" s="144" t="s">
        <v>653</v>
      </c>
      <c r="F1276" s="145" t="s">
        <v>2173</v>
      </c>
      <c r="G1276" s="125" t="s">
        <v>2042</v>
      </c>
      <c r="H1276" s="146" t="s">
        <v>386</v>
      </c>
      <c r="I1276" s="125"/>
      <c r="J1276" s="125"/>
      <c r="K1276" s="125"/>
      <c r="P1276" s="125"/>
    </row>
    <row r="1277" spans="1:16" ht="13.9">
      <c r="A1277" s="143">
        <v>30</v>
      </c>
      <c r="B1277" s="124" t="s">
        <v>360</v>
      </c>
      <c r="C1277" s="144" t="s">
        <v>1943</v>
      </c>
      <c r="D1277" s="145" t="s">
        <v>2255</v>
      </c>
      <c r="E1277" s="144" t="s">
        <v>653</v>
      </c>
      <c r="F1277" s="145" t="s">
        <v>2173</v>
      </c>
      <c r="G1277" s="125" t="s">
        <v>2042</v>
      </c>
      <c r="H1277" s="146" t="s">
        <v>386</v>
      </c>
      <c r="I1277" s="125"/>
      <c r="J1277" s="125"/>
      <c r="K1277" s="125"/>
      <c r="P1277" s="125"/>
    </row>
    <row r="1278" spans="1:16" ht="13.9">
      <c r="A1278" s="143">
        <v>30</v>
      </c>
      <c r="B1278" s="124" t="s">
        <v>360</v>
      </c>
      <c r="C1278" s="144" t="s">
        <v>1948</v>
      </c>
      <c r="D1278" s="145" t="s">
        <v>2255</v>
      </c>
      <c r="E1278" s="144" t="s">
        <v>653</v>
      </c>
      <c r="F1278" s="145" t="s">
        <v>2173</v>
      </c>
      <c r="G1278" s="125" t="s">
        <v>2042</v>
      </c>
      <c r="H1278" s="146" t="s">
        <v>386</v>
      </c>
      <c r="I1278" s="125"/>
      <c r="J1278" s="125"/>
      <c r="K1278" s="125"/>
      <c r="P1278" s="125"/>
    </row>
    <row r="1279" spans="1:16" ht="13.9">
      <c r="A1279" s="143">
        <v>30</v>
      </c>
      <c r="B1279" s="124" t="s">
        <v>360</v>
      </c>
      <c r="C1279" s="144" t="s">
        <v>1949</v>
      </c>
      <c r="D1279" s="145" t="s">
        <v>2255</v>
      </c>
      <c r="E1279" s="144" t="s">
        <v>653</v>
      </c>
      <c r="F1279" s="145" t="s">
        <v>2173</v>
      </c>
      <c r="G1279" s="125" t="s">
        <v>2042</v>
      </c>
      <c r="H1279" s="146" t="s">
        <v>386</v>
      </c>
      <c r="I1279" s="125"/>
      <c r="J1279" s="125"/>
      <c r="K1279" s="125"/>
      <c r="P1279" s="125"/>
    </row>
    <row r="1280" spans="1:16" ht="13.9">
      <c r="A1280" s="143">
        <v>30</v>
      </c>
      <c r="B1280" s="124" t="s">
        <v>360</v>
      </c>
      <c r="C1280" s="144" t="s">
        <v>1952</v>
      </c>
      <c r="D1280" s="145" t="s">
        <v>2255</v>
      </c>
      <c r="E1280" s="144" t="s">
        <v>653</v>
      </c>
      <c r="F1280" s="145" t="s">
        <v>2173</v>
      </c>
      <c r="G1280" s="125" t="s">
        <v>2042</v>
      </c>
      <c r="H1280" s="146" t="s">
        <v>386</v>
      </c>
      <c r="I1280" s="125"/>
      <c r="J1280" s="125"/>
      <c r="K1280" s="125"/>
      <c r="P1280" s="125"/>
    </row>
    <row r="1281" spans="1:16" ht="13.9">
      <c r="A1281" s="143">
        <v>30</v>
      </c>
      <c r="B1281" s="124" t="s">
        <v>360</v>
      </c>
      <c r="C1281" s="144" t="s">
        <v>1953</v>
      </c>
      <c r="D1281" s="145" t="s">
        <v>2255</v>
      </c>
      <c r="E1281" s="144" t="s">
        <v>653</v>
      </c>
      <c r="F1281" s="145" t="s">
        <v>2173</v>
      </c>
      <c r="G1281" s="125" t="s">
        <v>2042</v>
      </c>
      <c r="H1281" s="146" t="s">
        <v>386</v>
      </c>
      <c r="I1281" s="125"/>
      <c r="J1281" s="125"/>
      <c r="K1281" s="125"/>
      <c r="P1281" s="125"/>
    </row>
    <row r="1282" spans="1:16" ht="13.9">
      <c r="A1282" s="143">
        <v>30</v>
      </c>
      <c r="B1282" s="124" t="s">
        <v>360</v>
      </c>
      <c r="C1282" s="144" t="s">
        <v>1954</v>
      </c>
      <c r="D1282" s="145" t="s">
        <v>2255</v>
      </c>
      <c r="E1282" s="144" t="s">
        <v>653</v>
      </c>
      <c r="F1282" s="145" t="s">
        <v>2173</v>
      </c>
      <c r="G1282" s="125" t="s">
        <v>2042</v>
      </c>
      <c r="H1282" s="146" t="s">
        <v>386</v>
      </c>
      <c r="I1282" s="125"/>
      <c r="J1282" s="125"/>
      <c r="K1282" s="125"/>
      <c r="P1282" s="125"/>
    </row>
    <row r="1283" spans="1:16" ht="13.9">
      <c r="A1283" s="143">
        <v>30</v>
      </c>
      <c r="B1283" s="124" t="s">
        <v>360</v>
      </c>
      <c r="C1283" s="144" t="s">
        <v>1955</v>
      </c>
      <c r="D1283" s="145" t="s">
        <v>2255</v>
      </c>
      <c r="E1283" s="144" t="s">
        <v>653</v>
      </c>
      <c r="F1283" s="145" t="s">
        <v>2173</v>
      </c>
      <c r="G1283" s="125" t="s">
        <v>2042</v>
      </c>
      <c r="H1283" s="146" t="s">
        <v>386</v>
      </c>
      <c r="I1283" s="125"/>
      <c r="J1283" s="125"/>
      <c r="K1283" s="125"/>
      <c r="P1283" s="125"/>
    </row>
    <row r="1284" spans="1:16" ht="13.9">
      <c r="A1284" s="143">
        <v>30</v>
      </c>
      <c r="B1284" s="124" t="s">
        <v>360</v>
      </c>
      <c r="C1284" s="144" t="s">
        <v>1956</v>
      </c>
      <c r="D1284" s="145" t="s">
        <v>2255</v>
      </c>
      <c r="E1284" s="144" t="s">
        <v>653</v>
      </c>
      <c r="F1284" s="145" t="s">
        <v>2173</v>
      </c>
      <c r="G1284" s="125" t="s">
        <v>2042</v>
      </c>
      <c r="H1284" s="146" t="s">
        <v>386</v>
      </c>
      <c r="I1284" s="125"/>
      <c r="J1284" s="125"/>
      <c r="K1284" s="125"/>
      <c r="P1284" s="125"/>
    </row>
    <row r="1285" spans="1:16" ht="13.9">
      <c r="A1285" s="143">
        <v>30</v>
      </c>
      <c r="B1285" s="124" t="s">
        <v>360</v>
      </c>
      <c r="C1285" s="144" t="s">
        <v>1957</v>
      </c>
      <c r="D1285" s="145" t="s">
        <v>2255</v>
      </c>
      <c r="E1285" s="144" t="s">
        <v>653</v>
      </c>
      <c r="F1285" s="145" t="s">
        <v>2173</v>
      </c>
      <c r="G1285" s="125" t="s">
        <v>2042</v>
      </c>
      <c r="H1285" s="146" t="s">
        <v>386</v>
      </c>
      <c r="I1285" s="125"/>
      <c r="J1285" s="125"/>
      <c r="K1285" s="125"/>
      <c r="P1285" s="125"/>
    </row>
    <row r="1286" spans="1:16" ht="13.9">
      <c r="A1286" s="143">
        <v>30</v>
      </c>
      <c r="B1286" s="124" t="s">
        <v>360</v>
      </c>
      <c r="C1286" s="144" t="s">
        <v>1958</v>
      </c>
      <c r="D1286" s="145" t="s">
        <v>2255</v>
      </c>
      <c r="E1286" s="144" t="s">
        <v>653</v>
      </c>
      <c r="F1286" s="145" t="s">
        <v>2173</v>
      </c>
      <c r="G1286" s="125" t="s">
        <v>2042</v>
      </c>
      <c r="H1286" s="146" t="s">
        <v>386</v>
      </c>
      <c r="I1286" s="125"/>
      <c r="J1286" s="125"/>
      <c r="K1286" s="125"/>
      <c r="P1286" s="125"/>
    </row>
    <row r="1287" spans="1:16" ht="13.9">
      <c r="A1287" s="143">
        <v>30</v>
      </c>
      <c r="B1287" s="124" t="s">
        <v>360</v>
      </c>
      <c r="C1287" s="144" t="s">
        <v>1959</v>
      </c>
      <c r="D1287" s="145" t="s">
        <v>2255</v>
      </c>
      <c r="E1287" s="144" t="s">
        <v>653</v>
      </c>
      <c r="F1287" s="145" t="s">
        <v>2173</v>
      </c>
      <c r="G1287" s="125" t="s">
        <v>2042</v>
      </c>
      <c r="H1287" s="146" t="s">
        <v>386</v>
      </c>
      <c r="I1287" s="125"/>
      <c r="J1287" s="125"/>
      <c r="K1287" s="125"/>
      <c r="P1287" s="125"/>
    </row>
    <row r="1288" spans="1:16" ht="13.9">
      <c r="A1288" s="143">
        <v>30</v>
      </c>
      <c r="B1288" s="124" t="s">
        <v>360</v>
      </c>
      <c r="C1288" s="144" t="s">
        <v>1962</v>
      </c>
      <c r="D1288" s="145" t="s">
        <v>2255</v>
      </c>
      <c r="E1288" s="144" t="s">
        <v>653</v>
      </c>
      <c r="F1288" s="145" t="s">
        <v>2173</v>
      </c>
      <c r="G1288" s="125" t="s">
        <v>2042</v>
      </c>
      <c r="H1288" s="146" t="s">
        <v>386</v>
      </c>
      <c r="I1288" s="125"/>
      <c r="J1288" s="125"/>
      <c r="K1288" s="125"/>
      <c r="P1288" s="125"/>
    </row>
    <row r="1289" spans="1:16" ht="13.9">
      <c r="A1289" s="143">
        <v>30</v>
      </c>
      <c r="B1289" s="124" t="s">
        <v>360</v>
      </c>
      <c r="C1289" s="144" t="s">
        <v>1963</v>
      </c>
      <c r="D1289" s="145" t="s">
        <v>2255</v>
      </c>
      <c r="E1289" s="144" t="s">
        <v>653</v>
      </c>
      <c r="F1289" s="145" t="s">
        <v>2173</v>
      </c>
      <c r="G1289" s="125" t="s">
        <v>2042</v>
      </c>
      <c r="H1289" s="146" t="s">
        <v>386</v>
      </c>
      <c r="I1289" s="125"/>
      <c r="J1289" s="125"/>
      <c r="K1289" s="125"/>
      <c r="P1289" s="125"/>
    </row>
    <row r="1290" spans="1:16" ht="13.9">
      <c r="A1290" s="143">
        <v>30</v>
      </c>
      <c r="B1290" s="124" t="s">
        <v>360</v>
      </c>
      <c r="C1290" s="144" t="s">
        <v>1966</v>
      </c>
      <c r="D1290" s="145" t="s">
        <v>2255</v>
      </c>
      <c r="E1290" s="144" t="s">
        <v>653</v>
      </c>
      <c r="F1290" s="145" t="s">
        <v>2173</v>
      </c>
      <c r="G1290" s="125" t="s">
        <v>2042</v>
      </c>
      <c r="H1290" s="146" t="s">
        <v>386</v>
      </c>
      <c r="I1290" s="125"/>
      <c r="J1290" s="125"/>
      <c r="K1290" s="125"/>
      <c r="P1290" s="125"/>
    </row>
    <row r="1291" spans="1:16" ht="13.9">
      <c r="A1291" s="143">
        <v>30</v>
      </c>
      <c r="B1291" s="124" t="s">
        <v>360</v>
      </c>
      <c r="C1291" s="144" t="s">
        <v>1968</v>
      </c>
      <c r="D1291" s="145" t="s">
        <v>2255</v>
      </c>
      <c r="E1291" s="144" t="s">
        <v>653</v>
      </c>
      <c r="F1291" s="145" t="s">
        <v>2173</v>
      </c>
      <c r="G1291" s="125" t="s">
        <v>2042</v>
      </c>
      <c r="H1291" s="146" t="s">
        <v>386</v>
      </c>
      <c r="I1291" s="125"/>
      <c r="J1291" s="125"/>
      <c r="K1291" s="125"/>
      <c r="P1291" s="125"/>
    </row>
    <row r="1292" spans="1:16" ht="13.9">
      <c r="A1292" s="143">
        <v>30</v>
      </c>
      <c r="B1292" s="124" t="s">
        <v>360</v>
      </c>
      <c r="C1292" s="144" t="s">
        <v>1971</v>
      </c>
      <c r="D1292" s="145" t="s">
        <v>2255</v>
      </c>
      <c r="E1292" s="144" t="s">
        <v>653</v>
      </c>
      <c r="F1292" s="145" t="s">
        <v>2173</v>
      </c>
      <c r="G1292" s="125" t="s">
        <v>2042</v>
      </c>
      <c r="H1292" s="146" t="s">
        <v>386</v>
      </c>
      <c r="I1292" s="125"/>
      <c r="J1292" s="125"/>
      <c r="K1292" s="125"/>
      <c r="P1292" s="125"/>
    </row>
    <row r="1293" spans="1:16" ht="13.9">
      <c r="A1293" s="143">
        <v>30</v>
      </c>
      <c r="B1293" s="124" t="s">
        <v>360</v>
      </c>
      <c r="C1293" s="144" t="s">
        <v>1972</v>
      </c>
      <c r="D1293" s="145" t="s">
        <v>2255</v>
      </c>
      <c r="E1293" s="144" t="s">
        <v>653</v>
      </c>
      <c r="F1293" s="145" t="s">
        <v>2173</v>
      </c>
      <c r="G1293" s="125" t="s">
        <v>2042</v>
      </c>
      <c r="H1293" s="146" t="s">
        <v>386</v>
      </c>
      <c r="I1293" s="125"/>
      <c r="J1293" s="125"/>
      <c r="K1293" s="125"/>
      <c r="P1293" s="125"/>
    </row>
    <row r="1294" spans="1:16" ht="13.9">
      <c r="A1294" s="143">
        <v>30</v>
      </c>
      <c r="B1294" s="124" t="s">
        <v>360</v>
      </c>
      <c r="C1294" s="144" t="s">
        <v>1973</v>
      </c>
      <c r="D1294" s="145" t="s">
        <v>2255</v>
      </c>
      <c r="E1294" s="144" t="s">
        <v>653</v>
      </c>
      <c r="F1294" s="145" t="s">
        <v>2173</v>
      </c>
      <c r="G1294" s="125" t="s">
        <v>2042</v>
      </c>
      <c r="H1294" s="146" t="s">
        <v>386</v>
      </c>
      <c r="I1294" s="125"/>
      <c r="J1294" s="125"/>
      <c r="K1294" s="125"/>
      <c r="P1294" s="125"/>
    </row>
    <row r="1295" spans="1:16" ht="13.9">
      <c r="A1295" s="143">
        <v>30</v>
      </c>
      <c r="B1295" s="124" t="s">
        <v>360</v>
      </c>
      <c r="C1295" s="144" t="s">
        <v>1975</v>
      </c>
      <c r="D1295" s="145" t="s">
        <v>2255</v>
      </c>
      <c r="E1295" s="144" t="s">
        <v>653</v>
      </c>
      <c r="F1295" s="145" t="s">
        <v>2173</v>
      </c>
      <c r="G1295" s="125" t="s">
        <v>2042</v>
      </c>
      <c r="H1295" s="146" t="s">
        <v>386</v>
      </c>
      <c r="I1295" s="125"/>
      <c r="J1295" s="125"/>
      <c r="K1295" s="125"/>
      <c r="P1295" s="125"/>
    </row>
    <row r="1296" spans="1:16" ht="13.9">
      <c r="A1296" s="143">
        <v>30</v>
      </c>
      <c r="B1296" s="124" t="s">
        <v>360</v>
      </c>
      <c r="C1296" s="144" t="s">
        <v>1976</v>
      </c>
      <c r="D1296" s="145" t="s">
        <v>2255</v>
      </c>
      <c r="E1296" s="144" t="s">
        <v>653</v>
      </c>
      <c r="F1296" s="145" t="s">
        <v>2173</v>
      </c>
      <c r="G1296" s="125" t="s">
        <v>2042</v>
      </c>
      <c r="H1296" s="146" t="s">
        <v>386</v>
      </c>
      <c r="I1296" s="125"/>
      <c r="J1296" s="125"/>
      <c r="K1296" s="125"/>
      <c r="P1296" s="125"/>
    </row>
    <row r="1297" spans="1:16" ht="13.9">
      <c r="A1297" s="143">
        <v>30</v>
      </c>
      <c r="B1297" s="124" t="s">
        <v>360</v>
      </c>
      <c r="C1297" s="144" t="s">
        <v>1978</v>
      </c>
      <c r="D1297" s="145" t="s">
        <v>2255</v>
      </c>
      <c r="E1297" s="144" t="s">
        <v>653</v>
      </c>
      <c r="F1297" s="145" t="s">
        <v>2173</v>
      </c>
      <c r="G1297" s="125" t="s">
        <v>2042</v>
      </c>
      <c r="H1297" s="146" t="s">
        <v>386</v>
      </c>
      <c r="I1297" s="125"/>
      <c r="J1297" s="125"/>
      <c r="K1297" s="125"/>
      <c r="P1297" s="125"/>
    </row>
    <row r="1298" spans="1:16" ht="13.9">
      <c r="A1298" s="143">
        <v>30</v>
      </c>
      <c r="B1298" s="124" t="s">
        <v>360</v>
      </c>
      <c r="C1298" s="144" t="s">
        <v>1979</v>
      </c>
      <c r="D1298" s="145" t="s">
        <v>2255</v>
      </c>
      <c r="E1298" s="144" t="s">
        <v>653</v>
      </c>
      <c r="F1298" s="145" t="s">
        <v>2173</v>
      </c>
      <c r="G1298" s="125" t="s">
        <v>2042</v>
      </c>
      <c r="H1298" s="146" t="s">
        <v>386</v>
      </c>
      <c r="I1298" s="125"/>
      <c r="J1298" s="125"/>
      <c r="K1298" s="125"/>
      <c r="P1298" s="125"/>
    </row>
    <row r="1299" spans="1:16" ht="13.9">
      <c r="A1299" s="143">
        <v>30</v>
      </c>
      <c r="B1299" s="124" t="s">
        <v>360</v>
      </c>
      <c r="C1299" s="144" t="s">
        <v>1982</v>
      </c>
      <c r="D1299" s="145" t="s">
        <v>2255</v>
      </c>
      <c r="E1299" s="144" t="s">
        <v>653</v>
      </c>
      <c r="F1299" s="145" t="s">
        <v>2173</v>
      </c>
      <c r="G1299" s="125" t="s">
        <v>2042</v>
      </c>
      <c r="H1299" s="146" t="s">
        <v>386</v>
      </c>
      <c r="I1299" s="125"/>
      <c r="J1299" s="125"/>
      <c r="K1299" s="125"/>
      <c r="P1299" s="125"/>
    </row>
    <row r="1300" spans="1:16" ht="13.9">
      <c r="A1300" s="143">
        <v>30</v>
      </c>
      <c r="B1300" s="124" t="s">
        <v>360</v>
      </c>
      <c r="C1300" s="144" t="s">
        <v>1985</v>
      </c>
      <c r="D1300" s="145" t="s">
        <v>2255</v>
      </c>
      <c r="E1300" s="144" t="s">
        <v>653</v>
      </c>
      <c r="F1300" s="145" t="s">
        <v>2173</v>
      </c>
      <c r="G1300" s="125" t="s">
        <v>2042</v>
      </c>
      <c r="H1300" s="146" t="s">
        <v>386</v>
      </c>
      <c r="I1300" s="125"/>
      <c r="J1300" s="125"/>
      <c r="K1300" s="125"/>
      <c r="P1300" s="125"/>
    </row>
    <row r="1301" spans="1:16" ht="13.9">
      <c r="A1301" s="143">
        <v>30</v>
      </c>
      <c r="B1301" s="124" t="s">
        <v>360</v>
      </c>
      <c r="C1301" s="144" t="s">
        <v>1986</v>
      </c>
      <c r="D1301" s="145" t="s">
        <v>2255</v>
      </c>
      <c r="E1301" s="144" t="s">
        <v>653</v>
      </c>
      <c r="F1301" s="145" t="s">
        <v>2173</v>
      </c>
      <c r="G1301" s="125" t="s">
        <v>2042</v>
      </c>
      <c r="H1301" s="146" t="s">
        <v>386</v>
      </c>
      <c r="I1301" s="125"/>
      <c r="J1301" s="125"/>
      <c r="K1301" s="125"/>
      <c r="P1301" s="125"/>
    </row>
    <row r="1302" spans="1:16" ht="13.9">
      <c r="A1302" s="143">
        <v>30</v>
      </c>
      <c r="B1302" s="124" t="s">
        <v>360</v>
      </c>
      <c r="C1302" s="144" t="s">
        <v>1988</v>
      </c>
      <c r="D1302" s="145" t="s">
        <v>2255</v>
      </c>
      <c r="E1302" s="144" t="s">
        <v>653</v>
      </c>
      <c r="F1302" s="145" t="s">
        <v>2173</v>
      </c>
      <c r="G1302" s="125" t="s">
        <v>2042</v>
      </c>
      <c r="H1302" s="146" t="s">
        <v>386</v>
      </c>
      <c r="I1302" s="125"/>
      <c r="J1302" s="125"/>
      <c r="K1302" s="125"/>
      <c r="P1302" s="125"/>
    </row>
    <row r="1303" spans="1:16" ht="13.9">
      <c r="A1303" s="143">
        <v>30</v>
      </c>
      <c r="B1303" s="124" t="s">
        <v>360</v>
      </c>
      <c r="C1303" s="144" t="s">
        <v>1989</v>
      </c>
      <c r="D1303" s="145" t="s">
        <v>2255</v>
      </c>
      <c r="E1303" s="144" t="s">
        <v>653</v>
      </c>
      <c r="F1303" s="145" t="s">
        <v>2173</v>
      </c>
      <c r="G1303" s="125" t="s">
        <v>2042</v>
      </c>
      <c r="H1303" s="146" t="s">
        <v>386</v>
      </c>
      <c r="I1303" s="125"/>
      <c r="J1303" s="125"/>
      <c r="K1303" s="125"/>
      <c r="P1303" s="125"/>
    </row>
    <row r="1304" spans="1:16" ht="13.9">
      <c r="A1304" s="143">
        <v>30</v>
      </c>
      <c r="B1304" s="124" t="s">
        <v>360</v>
      </c>
      <c r="C1304" s="144" t="s">
        <v>1990</v>
      </c>
      <c r="D1304" s="145" t="s">
        <v>2255</v>
      </c>
      <c r="E1304" s="144" t="s">
        <v>653</v>
      </c>
      <c r="F1304" s="145" t="s">
        <v>2173</v>
      </c>
      <c r="G1304" s="125" t="s">
        <v>2042</v>
      </c>
      <c r="H1304" s="146" t="s">
        <v>386</v>
      </c>
      <c r="I1304" s="125"/>
      <c r="J1304" s="125"/>
      <c r="K1304" s="125"/>
      <c r="P1304" s="125"/>
    </row>
    <row r="1305" spans="1:16" ht="13.9">
      <c r="A1305" s="143">
        <v>30</v>
      </c>
      <c r="B1305" s="124" t="s">
        <v>360</v>
      </c>
      <c r="C1305" s="144" t="s">
        <v>1991</v>
      </c>
      <c r="D1305" s="145" t="s">
        <v>2255</v>
      </c>
      <c r="E1305" s="144" t="s">
        <v>653</v>
      </c>
      <c r="F1305" s="145" t="s">
        <v>2173</v>
      </c>
      <c r="G1305" s="125" t="s">
        <v>2042</v>
      </c>
      <c r="H1305" s="146" t="s">
        <v>386</v>
      </c>
      <c r="I1305" s="125"/>
      <c r="J1305" s="125"/>
      <c r="K1305" s="125"/>
      <c r="P1305" s="125"/>
    </row>
    <row r="1306" spans="1:16" ht="13.9">
      <c r="A1306" s="143">
        <v>30</v>
      </c>
      <c r="B1306" s="124" t="s">
        <v>360</v>
      </c>
      <c r="C1306" s="144" t="s">
        <v>1992</v>
      </c>
      <c r="D1306" s="145" t="s">
        <v>2255</v>
      </c>
      <c r="E1306" s="144" t="s">
        <v>653</v>
      </c>
      <c r="F1306" s="145" t="s">
        <v>2173</v>
      </c>
      <c r="G1306" s="125" t="s">
        <v>2042</v>
      </c>
      <c r="H1306" s="146" t="s">
        <v>386</v>
      </c>
      <c r="I1306" s="125"/>
      <c r="J1306" s="125"/>
      <c r="K1306" s="125"/>
      <c r="P1306" s="125"/>
    </row>
    <row r="1307" spans="1:16" ht="13.9">
      <c r="A1307" s="143">
        <v>30</v>
      </c>
      <c r="B1307" s="124" t="s">
        <v>360</v>
      </c>
      <c r="C1307" s="144" t="s">
        <v>1994</v>
      </c>
      <c r="D1307" s="145" t="s">
        <v>2255</v>
      </c>
      <c r="E1307" s="144" t="s">
        <v>653</v>
      </c>
      <c r="F1307" s="145" t="s">
        <v>2173</v>
      </c>
      <c r="G1307" s="125" t="s">
        <v>2042</v>
      </c>
      <c r="H1307" s="146" t="s">
        <v>386</v>
      </c>
      <c r="I1307" s="125"/>
      <c r="J1307" s="125"/>
      <c r="K1307" s="125"/>
      <c r="P1307" s="125"/>
    </row>
    <row r="1308" spans="1:16" ht="13.9">
      <c r="A1308" s="143">
        <v>30</v>
      </c>
      <c r="B1308" s="124" t="s">
        <v>360</v>
      </c>
      <c r="C1308" s="144" t="s">
        <v>1997</v>
      </c>
      <c r="D1308" s="145" t="s">
        <v>2255</v>
      </c>
      <c r="E1308" s="144" t="s">
        <v>653</v>
      </c>
      <c r="F1308" s="145" t="s">
        <v>2173</v>
      </c>
      <c r="G1308" s="125" t="s">
        <v>2042</v>
      </c>
      <c r="H1308" s="146" t="s">
        <v>386</v>
      </c>
      <c r="I1308" s="125"/>
      <c r="J1308" s="125"/>
      <c r="K1308" s="125"/>
      <c r="P1308" s="125"/>
    </row>
    <row r="1309" spans="1:16" ht="13.9">
      <c r="A1309" s="143">
        <v>30</v>
      </c>
      <c r="B1309" s="124" t="s">
        <v>360</v>
      </c>
      <c r="C1309" s="144" t="s">
        <v>1998</v>
      </c>
      <c r="D1309" s="145" t="s">
        <v>2255</v>
      </c>
      <c r="E1309" s="144" t="s">
        <v>653</v>
      </c>
      <c r="F1309" s="145" t="s">
        <v>2173</v>
      </c>
      <c r="G1309" s="125" t="s">
        <v>2042</v>
      </c>
      <c r="H1309" s="146" t="s">
        <v>386</v>
      </c>
      <c r="I1309" s="125"/>
      <c r="J1309" s="125"/>
      <c r="K1309" s="125"/>
      <c r="P1309" s="125"/>
    </row>
    <row r="1310" spans="1:16" ht="13.9">
      <c r="A1310" s="143">
        <v>30</v>
      </c>
      <c r="B1310" s="124" t="s">
        <v>360</v>
      </c>
      <c r="C1310" s="144" t="s">
        <v>1999</v>
      </c>
      <c r="D1310" s="145" t="s">
        <v>2255</v>
      </c>
      <c r="E1310" s="144" t="s">
        <v>653</v>
      </c>
      <c r="F1310" s="145" t="s">
        <v>2173</v>
      </c>
      <c r="G1310" s="125" t="s">
        <v>2042</v>
      </c>
      <c r="H1310" s="146" t="s">
        <v>386</v>
      </c>
      <c r="I1310" s="125"/>
      <c r="J1310" s="125"/>
      <c r="K1310" s="125"/>
      <c r="P1310" s="125"/>
    </row>
    <row r="1311" spans="1:16" ht="13.9">
      <c r="A1311" s="143">
        <v>30</v>
      </c>
      <c r="B1311" s="124" t="s">
        <v>360</v>
      </c>
      <c r="C1311" s="144" t="s">
        <v>2000</v>
      </c>
      <c r="D1311" s="145" t="s">
        <v>2255</v>
      </c>
      <c r="E1311" s="144" t="s">
        <v>653</v>
      </c>
      <c r="F1311" s="145" t="s">
        <v>2173</v>
      </c>
      <c r="G1311" s="125" t="s">
        <v>2042</v>
      </c>
      <c r="H1311" s="146" t="s">
        <v>386</v>
      </c>
      <c r="I1311" s="125"/>
      <c r="J1311" s="125"/>
      <c r="K1311" s="125"/>
      <c r="P1311" s="125"/>
    </row>
    <row r="1312" spans="1:16" ht="13.9">
      <c r="A1312" s="143">
        <v>30</v>
      </c>
      <c r="B1312" s="124" t="s">
        <v>360</v>
      </c>
      <c r="C1312" s="144" t="s">
        <v>2001</v>
      </c>
      <c r="D1312" s="145" t="s">
        <v>2255</v>
      </c>
      <c r="E1312" s="144" t="s">
        <v>653</v>
      </c>
      <c r="F1312" s="145" t="s">
        <v>2173</v>
      </c>
      <c r="G1312" s="125" t="s">
        <v>2042</v>
      </c>
      <c r="H1312" s="146" t="s">
        <v>386</v>
      </c>
      <c r="I1312" s="125"/>
      <c r="J1312" s="125"/>
      <c r="K1312" s="125"/>
      <c r="P1312" s="125"/>
    </row>
    <row r="1313" spans="1:16" ht="13.9">
      <c r="A1313" s="143">
        <v>30</v>
      </c>
      <c r="B1313" s="124" t="s">
        <v>360</v>
      </c>
      <c r="C1313" s="144" t="s">
        <v>2002</v>
      </c>
      <c r="D1313" s="145" t="s">
        <v>2255</v>
      </c>
      <c r="E1313" s="144" t="s">
        <v>653</v>
      </c>
      <c r="F1313" s="145" t="s">
        <v>2173</v>
      </c>
      <c r="G1313" s="125" t="s">
        <v>2042</v>
      </c>
      <c r="H1313" s="146" t="s">
        <v>386</v>
      </c>
      <c r="I1313" s="125"/>
      <c r="J1313" s="125"/>
      <c r="K1313" s="125"/>
      <c r="P1313" s="125"/>
    </row>
    <row r="1314" spans="1:16" ht="13.9">
      <c r="A1314" s="143">
        <v>30</v>
      </c>
      <c r="B1314" s="124" t="s">
        <v>360</v>
      </c>
      <c r="C1314" s="144" t="s">
        <v>2003</v>
      </c>
      <c r="D1314" s="145" t="s">
        <v>2255</v>
      </c>
      <c r="E1314" s="144" t="s">
        <v>653</v>
      </c>
      <c r="F1314" s="145" t="s">
        <v>2173</v>
      </c>
      <c r="G1314" s="125" t="s">
        <v>2042</v>
      </c>
      <c r="H1314" s="146" t="s">
        <v>386</v>
      </c>
      <c r="I1314" s="125"/>
      <c r="J1314" s="125"/>
      <c r="K1314" s="125"/>
      <c r="P1314" s="125"/>
    </row>
    <row r="1315" spans="1:16" ht="13.9">
      <c r="A1315" s="143">
        <v>30</v>
      </c>
      <c r="B1315" s="124" t="s">
        <v>360</v>
      </c>
      <c r="C1315" s="144" t="s">
        <v>2004</v>
      </c>
      <c r="D1315" s="145" t="s">
        <v>2255</v>
      </c>
      <c r="E1315" s="144" t="s">
        <v>653</v>
      </c>
      <c r="F1315" s="145" t="s">
        <v>2173</v>
      </c>
      <c r="G1315" s="125" t="s">
        <v>2042</v>
      </c>
      <c r="H1315" s="146" t="s">
        <v>386</v>
      </c>
      <c r="I1315" s="125"/>
      <c r="J1315" s="125"/>
      <c r="K1315" s="125"/>
      <c r="P1315" s="125"/>
    </row>
    <row r="1316" spans="1:16" ht="13.9">
      <c r="A1316" s="143">
        <v>30</v>
      </c>
      <c r="B1316" s="124" t="s">
        <v>360</v>
      </c>
      <c r="C1316" s="144" t="s">
        <v>2007</v>
      </c>
      <c r="D1316" s="145" t="s">
        <v>2255</v>
      </c>
      <c r="E1316" s="144" t="s">
        <v>653</v>
      </c>
      <c r="F1316" s="145" t="s">
        <v>2173</v>
      </c>
      <c r="G1316" s="125" t="s">
        <v>2042</v>
      </c>
      <c r="H1316" s="146" t="s">
        <v>386</v>
      </c>
      <c r="I1316" s="125"/>
      <c r="J1316" s="125"/>
      <c r="K1316" s="125"/>
      <c r="P1316" s="125"/>
    </row>
    <row r="1317" spans="1:16" ht="13.9">
      <c r="A1317" s="143">
        <v>30</v>
      </c>
      <c r="B1317" s="124" t="s">
        <v>360</v>
      </c>
      <c r="C1317" s="144" t="s">
        <v>2008</v>
      </c>
      <c r="D1317" s="145" t="s">
        <v>2255</v>
      </c>
      <c r="E1317" s="144" t="s">
        <v>653</v>
      </c>
      <c r="F1317" s="145" t="s">
        <v>2173</v>
      </c>
      <c r="G1317" s="125" t="s">
        <v>2042</v>
      </c>
      <c r="H1317" s="146" t="s">
        <v>386</v>
      </c>
      <c r="I1317" s="125"/>
      <c r="J1317" s="125"/>
      <c r="K1317" s="125"/>
      <c r="P1317" s="125"/>
    </row>
    <row r="1318" spans="1:16" ht="13.9">
      <c r="A1318" s="143">
        <v>30</v>
      </c>
      <c r="B1318" s="124" t="s">
        <v>360</v>
      </c>
      <c r="C1318" s="144" t="s">
        <v>2010</v>
      </c>
      <c r="D1318" s="145" t="s">
        <v>2255</v>
      </c>
      <c r="E1318" s="144" t="s">
        <v>653</v>
      </c>
      <c r="F1318" s="145" t="s">
        <v>2173</v>
      </c>
      <c r="G1318" s="125" t="s">
        <v>2042</v>
      </c>
      <c r="H1318" s="146" t="s">
        <v>386</v>
      </c>
      <c r="I1318" s="125"/>
      <c r="J1318" s="125"/>
      <c r="K1318" s="125"/>
      <c r="P1318" s="125"/>
    </row>
    <row r="1319" spans="1:16" ht="13.9">
      <c r="A1319" s="143">
        <v>30</v>
      </c>
      <c r="B1319" s="124" t="s">
        <v>360</v>
      </c>
      <c r="C1319" s="144" t="s">
        <v>2012</v>
      </c>
      <c r="D1319" s="145" t="s">
        <v>2255</v>
      </c>
      <c r="E1319" s="144" t="s">
        <v>653</v>
      </c>
      <c r="F1319" s="145" t="s">
        <v>2173</v>
      </c>
      <c r="G1319" s="125" t="s">
        <v>2042</v>
      </c>
      <c r="H1319" s="146" t="s">
        <v>386</v>
      </c>
      <c r="I1319" s="125"/>
      <c r="J1319" s="125"/>
      <c r="K1319" s="125"/>
      <c r="P1319" s="125"/>
    </row>
    <row r="1320" spans="1:16" ht="13.9">
      <c r="A1320" s="143">
        <v>30</v>
      </c>
      <c r="B1320" s="124" t="s">
        <v>360</v>
      </c>
      <c r="C1320" s="144" t="s">
        <v>2013</v>
      </c>
      <c r="D1320" s="145" t="s">
        <v>2255</v>
      </c>
      <c r="E1320" s="144" t="s">
        <v>653</v>
      </c>
      <c r="F1320" s="145" t="s">
        <v>2173</v>
      </c>
      <c r="G1320" s="125" t="s">
        <v>2042</v>
      </c>
      <c r="H1320" s="146" t="s">
        <v>386</v>
      </c>
      <c r="I1320" s="125"/>
      <c r="J1320" s="125"/>
      <c r="K1320" s="125"/>
      <c r="P1320" s="125"/>
    </row>
    <row r="1321" spans="1:16" ht="13.9">
      <c r="A1321" s="143">
        <v>30</v>
      </c>
      <c r="B1321" s="124" t="s">
        <v>360</v>
      </c>
      <c r="C1321" s="144" t="s">
        <v>2014</v>
      </c>
      <c r="D1321" s="145" t="s">
        <v>2255</v>
      </c>
      <c r="E1321" s="144" t="s">
        <v>653</v>
      </c>
      <c r="F1321" s="145" t="s">
        <v>2173</v>
      </c>
      <c r="G1321" s="125" t="s">
        <v>2042</v>
      </c>
      <c r="H1321" s="146" t="s">
        <v>386</v>
      </c>
      <c r="I1321" s="125"/>
      <c r="J1321" s="125"/>
      <c r="K1321" s="125"/>
      <c r="P1321" s="125"/>
    </row>
    <row r="1322" spans="1:16" ht="13.9">
      <c r="A1322" s="143">
        <v>30</v>
      </c>
      <c r="B1322" s="124" t="s">
        <v>360</v>
      </c>
      <c r="C1322" s="144" t="s">
        <v>2015</v>
      </c>
      <c r="D1322" s="145" t="s">
        <v>2255</v>
      </c>
      <c r="E1322" s="144" t="s">
        <v>653</v>
      </c>
      <c r="F1322" s="145" t="s">
        <v>2173</v>
      </c>
      <c r="G1322" s="125" t="s">
        <v>2042</v>
      </c>
      <c r="H1322" s="146" t="s">
        <v>386</v>
      </c>
      <c r="I1322" s="125"/>
      <c r="J1322" s="125"/>
      <c r="K1322" s="125"/>
      <c r="P1322" s="125"/>
    </row>
    <row r="1323" spans="1:16" ht="13.9">
      <c r="A1323" s="143">
        <v>29</v>
      </c>
      <c r="B1323" s="124" t="s">
        <v>428</v>
      </c>
      <c r="C1323" s="144" t="s">
        <v>398</v>
      </c>
      <c r="D1323" s="145" t="s">
        <v>206</v>
      </c>
      <c r="E1323" s="144" t="s">
        <v>206</v>
      </c>
      <c r="F1323" s="145" t="s">
        <v>2023</v>
      </c>
      <c r="G1323" s="125" t="s">
        <v>2042</v>
      </c>
      <c r="H1323" s="146" t="s">
        <v>386</v>
      </c>
      <c r="I1323" s="125"/>
      <c r="J1323" s="125"/>
      <c r="K1323" s="125"/>
      <c r="P1323" s="125"/>
    </row>
    <row r="1324" spans="1:16" ht="13.9">
      <c r="A1324" s="143">
        <v>29</v>
      </c>
      <c r="B1324" s="125" t="s">
        <v>428</v>
      </c>
      <c r="C1324" s="146" t="s">
        <v>428</v>
      </c>
      <c r="D1324" s="143" t="s">
        <v>206</v>
      </c>
      <c r="E1324" s="153" t="s">
        <v>206</v>
      </c>
      <c r="F1324" s="143" t="s">
        <v>2023</v>
      </c>
      <c r="G1324" s="125" t="s">
        <v>2042</v>
      </c>
      <c r="H1324" s="146" t="s">
        <v>386</v>
      </c>
      <c r="I1324" s="125"/>
      <c r="J1324" s="125"/>
      <c r="K1324" s="125"/>
      <c r="P1324" s="125"/>
    </row>
    <row r="1325" spans="1:16" ht="13.9">
      <c r="A1325" s="143">
        <v>29</v>
      </c>
      <c r="B1325" s="124" t="s">
        <v>428</v>
      </c>
      <c r="C1325" s="144" t="s">
        <v>460</v>
      </c>
      <c r="D1325" s="145" t="s">
        <v>206</v>
      </c>
      <c r="E1325" s="144" t="s">
        <v>206</v>
      </c>
      <c r="F1325" s="145" t="s">
        <v>2023</v>
      </c>
      <c r="G1325" s="125" t="s">
        <v>2042</v>
      </c>
      <c r="H1325" s="146" t="s">
        <v>386</v>
      </c>
      <c r="I1325" s="125"/>
      <c r="J1325" s="125"/>
      <c r="K1325" s="125"/>
      <c r="P1325" s="125"/>
    </row>
    <row r="1326" spans="1:16" ht="13.9">
      <c r="A1326" s="143">
        <v>0</v>
      </c>
      <c r="B1326" s="154" t="s">
        <v>2025</v>
      </c>
      <c r="C1326" s="144" t="s">
        <v>1015</v>
      </c>
      <c r="D1326" s="145" t="s">
        <v>2040</v>
      </c>
      <c r="E1326" s="144" t="s">
        <v>2025</v>
      </c>
      <c r="F1326" s="145" t="s">
        <v>206</v>
      </c>
      <c r="G1326" s="125" t="e">
        <v>#N/A</v>
      </c>
      <c r="H1326" s="146" t="e">
        <v>#N/A</v>
      </c>
      <c r="I1326" s="125"/>
      <c r="J1326" s="125"/>
      <c r="K1326" s="125"/>
      <c r="P1326" s="125"/>
    </row>
    <row r="1327" spans="1:16" ht="13.9">
      <c r="A1327" s="143">
        <v>0</v>
      </c>
      <c r="B1327" s="154" t="s">
        <v>2025</v>
      </c>
      <c r="C1327" s="144" t="s">
        <v>1577</v>
      </c>
      <c r="D1327" s="145" t="s">
        <v>2040</v>
      </c>
      <c r="E1327" s="144" t="s">
        <v>2025</v>
      </c>
      <c r="F1327" s="145" t="s">
        <v>206</v>
      </c>
      <c r="G1327" s="125" t="e">
        <v>#N/A</v>
      </c>
      <c r="H1327" s="146" t="e">
        <v>#N/A</v>
      </c>
      <c r="I1327" s="125"/>
      <c r="J1327" s="125"/>
      <c r="K1327" s="125"/>
      <c r="P1327" s="125"/>
    </row>
    <row r="1328" spans="1:16" ht="13.9">
      <c r="A1328" s="143">
        <v>0</v>
      </c>
      <c r="B1328" s="154" t="s">
        <v>2025</v>
      </c>
      <c r="C1328" s="144" t="s">
        <v>2024</v>
      </c>
      <c r="D1328" s="145" t="s">
        <v>2040</v>
      </c>
      <c r="E1328" s="144" t="s">
        <v>2025</v>
      </c>
      <c r="F1328" s="145" t="s">
        <v>206</v>
      </c>
      <c r="G1328" s="125" t="e">
        <v>#N/A</v>
      </c>
      <c r="H1328" s="146" t="e">
        <v>#N/A</v>
      </c>
      <c r="I1328" s="125"/>
      <c r="J1328" s="125"/>
      <c r="K1328" s="125"/>
      <c r="P1328" s="125"/>
    </row>
    <row r="1329" spans="1:16" ht="13.9">
      <c r="A1329" s="143">
        <v>0</v>
      </c>
      <c r="B1329" s="154" t="s">
        <v>2025</v>
      </c>
      <c r="C1329" s="144" t="s">
        <v>2026</v>
      </c>
      <c r="D1329" s="145" t="s">
        <v>2040</v>
      </c>
      <c r="E1329" s="144" t="s">
        <v>2025</v>
      </c>
      <c r="F1329" s="145" t="s">
        <v>206</v>
      </c>
      <c r="G1329" s="125" t="e">
        <v>#N/A</v>
      </c>
      <c r="H1329" s="146" t="e">
        <v>#N/A</v>
      </c>
      <c r="I1329" s="125"/>
      <c r="J1329" s="125"/>
      <c r="K1329" s="125"/>
      <c r="P1329" s="125"/>
    </row>
    <row r="1330" spans="1:16" ht="13.9">
      <c r="A1330" s="143">
        <v>0</v>
      </c>
      <c r="B1330" s="154" t="s">
        <v>2025</v>
      </c>
      <c r="C1330" s="144" t="s">
        <v>2028</v>
      </c>
      <c r="D1330" s="145" t="s">
        <v>2040</v>
      </c>
      <c r="E1330" s="144" t="s">
        <v>2025</v>
      </c>
      <c r="F1330" s="145" t="s">
        <v>206</v>
      </c>
      <c r="G1330" s="125" t="e">
        <v>#N/A</v>
      </c>
      <c r="H1330" s="146" t="e">
        <v>#N/A</v>
      </c>
      <c r="I1330" s="125"/>
      <c r="J1330" s="125"/>
      <c r="K1330" s="125"/>
      <c r="P1330" s="125"/>
    </row>
    <row r="1331" spans="1:16" ht="13.9">
      <c r="A1331" s="143">
        <v>0</v>
      </c>
      <c r="B1331" s="154" t="s">
        <v>2025</v>
      </c>
      <c r="C1331" s="144" t="s">
        <v>2029</v>
      </c>
      <c r="D1331" s="145" t="s">
        <v>2040</v>
      </c>
      <c r="E1331" s="144" t="s">
        <v>2025</v>
      </c>
      <c r="F1331" s="145" t="s">
        <v>206</v>
      </c>
      <c r="G1331" s="125" t="e">
        <v>#N/A</v>
      </c>
      <c r="H1331" s="146" t="e">
        <v>#N/A</v>
      </c>
      <c r="I1331" s="125"/>
      <c r="J1331" s="125"/>
      <c r="K1331" s="125"/>
      <c r="P1331" s="125"/>
    </row>
  </sheetData>
  <sheetProtection algorithmName="SHA-512" hashValue="HZGA6vjyvRyU5uUP/zKRklsACd2UMUjTh8I3p/dgIIMPuGzNvhV8N3JGTdA50RCqzpcIfKUEsJ1VZacRxwOaHg==" saltValue="dAG0O2GAOnMLn3Dl9yY3Zw==" spinCount="100000" sheet="1" objects="1" scenarios="1"/>
  <autoFilter ref="A1:H1331" xr:uid="{65BA3316-4BA4-41FE-AD67-42E3D77B997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7386E-9E8C-47CE-BF9D-38B63AE88D2D}">
  <sheetPr codeName="Sheet13"/>
  <dimension ref="A1:B2"/>
  <sheetViews>
    <sheetView workbookViewId="0">
      <selection activeCell="B3" sqref="B3"/>
    </sheetView>
  </sheetViews>
  <sheetFormatPr defaultColWidth="8.7109375" defaultRowHeight="14.45"/>
  <cols>
    <col min="1" max="1" width="7.28515625" bestFit="1" customWidth="1"/>
    <col min="2" max="2" width="84.28515625" customWidth="1"/>
    <col min="3" max="3" width="5.42578125" customWidth="1"/>
  </cols>
  <sheetData>
    <row r="1" spans="1:2">
      <c r="A1" s="156" t="s">
        <v>2256</v>
      </c>
      <c r="B1" s="156" t="s">
        <v>2257</v>
      </c>
    </row>
    <row r="2" spans="1:2" ht="43.15">
      <c r="A2" s="374">
        <v>1.1000000000000001</v>
      </c>
      <c r="B2" s="373" t="s">
        <v>2258</v>
      </c>
    </row>
  </sheetData>
  <sheetProtection algorithmName="SHA-512" hashValue="TIXc34tK7WlhJNDZ1gHI28oFiwNqZA3xQuHyXV6mwYrGgV6hDo38q7JdqYiMjvQVOEboPBDaI4Fdv6E+jXmSGQ==" saltValue="l/Yfe0AYxBzOzDSebarnfw=="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AF319-D227-4AFD-9913-5FF1633772DE}">
  <sheetPr codeName="Sheet10"/>
  <dimension ref="A1:S40"/>
  <sheetViews>
    <sheetView zoomScale="90" zoomScaleNormal="90" workbookViewId="0"/>
  </sheetViews>
  <sheetFormatPr defaultColWidth="9.7109375" defaultRowHeight="15.6"/>
  <cols>
    <col min="1" max="1" width="2.7109375" style="196" customWidth="1"/>
    <col min="2" max="2" width="3.28515625" style="196" customWidth="1"/>
    <col min="3" max="3" width="23.28515625" style="196" customWidth="1"/>
    <col min="4" max="4" width="47.7109375" style="196" bestFit="1" customWidth="1"/>
    <col min="5" max="5" width="2.7109375" style="196" customWidth="1"/>
    <col min="6" max="6" width="4.42578125" style="196" customWidth="1"/>
    <col min="7" max="7" width="64.7109375" style="196" customWidth="1"/>
    <col min="8" max="8" width="38.42578125" style="196" customWidth="1"/>
    <col min="9" max="9" width="85.28515625" style="196" customWidth="1"/>
    <col min="10" max="10" width="8.85546875" style="196" hidden="1" customWidth="1"/>
    <col min="11" max="11" width="11.28515625" style="196" hidden="1" customWidth="1"/>
    <col min="12" max="12" width="3.140625" style="196" hidden="1" customWidth="1"/>
    <col min="13" max="13" width="10.42578125" style="196" hidden="1" customWidth="1"/>
    <col min="14" max="14" width="13.5703125" style="196" hidden="1" customWidth="1"/>
    <col min="15" max="15" width="3.7109375" style="196" hidden="1" customWidth="1"/>
    <col min="16" max="16" width="5.42578125" style="196" hidden="1" customWidth="1"/>
    <col min="17" max="19" width="10.42578125" style="196" customWidth="1"/>
    <col min="20" max="20" width="12" style="196" customWidth="1"/>
    <col min="21" max="21" width="10.42578125" style="196" customWidth="1"/>
    <col min="22" max="28" width="9.7109375" style="196" customWidth="1"/>
    <col min="29" max="29" width="10.42578125" style="196" customWidth="1"/>
    <col min="30" max="30" width="9.7109375" style="196" customWidth="1"/>
    <col min="31" max="16384" width="9.7109375" style="196"/>
  </cols>
  <sheetData>
    <row r="1" spans="1:16" s="183" customFormat="1" ht="16.149999999999999" thickBot="1">
      <c r="A1" s="185"/>
      <c r="B1" s="185"/>
      <c r="C1" s="185"/>
    </row>
    <row r="2" spans="1:16" s="200" customFormat="1">
      <c r="A2" s="185"/>
      <c r="B2" s="17"/>
      <c r="C2" s="3"/>
      <c r="D2" s="3"/>
      <c r="E2" s="3"/>
      <c r="F2" s="3"/>
      <c r="G2" s="18"/>
      <c r="H2" s="3"/>
      <c r="I2" s="5"/>
      <c r="J2" s="183"/>
      <c r="K2" s="183"/>
      <c r="L2" s="183"/>
      <c r="M2" s="183"/>
      <c r="N2" s="183"/>
      <c r="O2" s="183"/>
      <c r="P2" s="183"/>
    </row>
    <row r="3" spans="1:16" s="200" customFormat="1">
      <c r="A3" s="185"/>
      <c r="B3" s="47"/>
      <c r="C3" s="8"/>
      <c r="D3" s="8"/>
      <c r="E3" s="8"/>
      <c r="F3" s="8"/>
      <c r="G3" s="20"/>
      <c r="H3" s="8"/>
      <c r="I3" s="10"/>
      <c r="J3" s="183"/>
      <c r="K3" s="183"/>
      <c r="L3" s="183"/>
      <c r="M3" s="183"/>
      <c r="N3" s="183"/>
      <c r="O3" s="183"/>
      <c r="P3" s="183"/>
    </row>
    <row r="4" spans="1:16" s="200" customFormat="1">
      <c r="A4" s="185"/>
      <c r="B4" s="47"/>
      <c r="C4" s="8"/>
      <c r="D4" s="8"/>
      <c r="E4" s="8"/>
      <c r="F4" s="8"/>
      <c r="G4" s="20"/>
      <c r="H4" s="8"/>
      <c r="I4" s="10"/>
      <c r="J4" s="183"/>
      <c r="K4" s="183"/>
      <c r="L4" s="183"/>
      <c r="M4" s="183"/>
      <c r="N4" s="183"/>
      <c r="O4" s="183"/>
      <c r="P4" s="183"/>
    </row>
    <row r="5" spans="1:16" s="200" customFormat="1">
      <c r="A5" s="185"/>
      <c r="B5" s="47"/>
      <c r="C5" s="8"/>
      <c r="D5" s="8"/>
      <c r="E5" s="8"/>
      <c r="F5" s="8"/>
      <c r="G5" s="20"/>
      <c r="H5" s="8"/>
      <c r="I5" s="10"/>
      <c r="J5" s="183"/>
      <c r="K5" s="183"/>
      <c r="L5" s="183"/>
      <c r="M5" s="183"/>
      <c r="N5" s="183"/>
      <c r="O5" s="183"/>
      <c r="P5" s="183"/>
    </row>
    <row r="6" spans="1:16" s="200" customFormat="1">
      <c r="A6" s="185"/>
      <c r="B6" s="6"/>
      <c r="C6" s="7" t="str">
        <f>"Small Fleet Quoting Template v"&amp;Version!$A$2</f>
        <v>Small Fleet Quoting Template v1.1</v>
      </c>
      <c r="D6" s="8"/>
      <c r="E6" s="8"/>
      <c r="F6" s="8"/>
      <c r="G6" s="19" t="s">
        <v>36</v>
      </c>
      <c r="H6" s="310" t="str">
        <f>J6</f>
        <v>(auto populated field)</v>
      </c>
      <c r="I6" s="11"/>
      <c r="J6" s="312" t="str">
        <f>IF('1) Business Info'!$D$15="","(auto populated field)",'1) Business Info'!$D$15)</f>
        <v>(auto populated field)</v>
      </c>
      <c r="K6" s="183"/>
      <c r="L6" s="183"/>
      <c r="M6" s="183"/>
      <c r="N6" s="183"/>
      <c r="O6" s="183"/>
      <c r="P6" s="183"/>
    </row>
    <row r="7" spans="1:16" s="200" customFormat="1">
      <c r="A7" s="185"/>
      <c r="B7" s="6"/>
      <c r="C7" s="7" t="s">
        <v>37</v>
      </c>
      <c r="D7" s="8"/>
      <c r="E7" s="20"/>
      <c r="F7" s="8"/>
      <c r="G7" s="19" t="s">
        <v>38</v>
      </c>
      <c r="H7" s="311" t="str">
        <f>J7</f>
        <v>(auto populated field)</v>
      </c>
      <c r="I7" s="11"/>
      <c r="J7" s="313" t="str">
        <f>IF('1) Business Info'!$H$11="","(auto populated field)",'1) Business Info'!$H$11)</f>
        <v>(auto populated field)</v>
      </c>
      <c r="K7" s="183"/>
      <c r="L7" s="183"/>
      <c r="M7" s="183"/>
      <c r="N7" s="183"/>
      <c r="O7" s="183"/>
      <c r="P7" s="183"/>
    </row>
    <row r="8" spans="1:16" s="200" customFormat="1">
      <c r="A8" s="185"/>
      <c r="B8" s="6"/>
      <c r="C8" s="370" t="s">
        <v>39</v>
      </c>
      <c r="D8" s="8"/>
      <c r="E8" s="8"/>
      <c r="F8" s="8"/>
      <c r="G8" s="1"/>
      <c r="H8" s="369" t="s">
        <v>40</v>
      </c>
      <c r="I8" s="11"/>
      <c r="J8" s="183"/>
      <c r="K8" s="183"/>
      <c r="L8" s="183"/>
      <c r="M8" s="183"/>
      <c r="N8" s="183"/>
      <c r="O8" s="183"/>
      <c r="P8" s="183"/>
    </row>
    <row r="9" spans="1:16" s="200" customFormat="1">
      <c r="A9" s="185"/>
      <c r="B9" s="6"/>
      <c r="C9" s="8"/>
      <c r="D9" s="8"/>
      <c r="E9" s="8"/>
      <c r="F9" s="21"/>
      <c r="G9" s="8"/>
      <c r="H9" s="8"/>
      <c r="I9" s="11"/>
      <c r="J9" s="308" t="str">
        <f>IF(J10=0,"","Missing info for: "&amp;K10)</f>
        <v/>
      </c>
      <c r="K9" s="183"/>
      <c r="L9" s="183"/>
      <c r="M9" s="308" t="str">
        <f>IF(M10=0,"","Missing info in question(s): "&amp;N10)</f>
        <v/>
      </c>
      <c r="N9" s="183"/>
      <c r="O9" s="183"/>
      <c r="P9" s="183"/>
    </row>
    <row r="10" spans="1:16" s="200" customFormat="1" ht="15.75" customHeight="1">
      <c r="A10" s="183"/>
      <c r="B10" s="22"/>
      <c r="C10" s="189" t="s">
        <v>41</v>
      </c>
      <c r="D10" s="199" t="str">
        <f>J9</f>
        <v/>
      </c>
      <c r="E10" s="23"/>
      <c r="F10" s="189" t="s">
        <v>42</v>
      </c>
      <c r="G10" s="189"/>
      <c r="H10" s="199" t="str">
        <f>M9</f>
        <v/>
      </c>
      <c r="I10" s="24" t="str">
        <f ca="1">IF(P10&gt;0,"     Notes","")</f>
        <v/>
      </c>
      <c r="J10" s="317">
        <f>SUM(J11:J12)</f>
        <v>0</v>
      </c>
      <c r="K10" s="318" t="str">
        <f>_xlfn.CONCAT(K11&amp;" "&amp;K12)</f>
        <v xml:space="preserve"> </v>
      </c>
      <c r="L10" s="183"/>
      <c r="M10" s="318">
        <f>SUM(M11:M32)</f>
        <v>0</v>
      </c>
      <c r="N10" s="318" t="str">
        <f>_xlfn.CONCAT(N11&amp;" "&amp;N12&amp;" "&amp;N15&amp;" "&amp;N17&amp;" "&amp;N18&amp;" "&amp;N19&amp;" "&amp;N20&amp;" "&amp;N21&amp;" "&amp;N22&amp;" "&amp;N24&amp;" "&amp;N26&amp;" "&amp;N28&amp;" "&amp;N30&amp;" "&amp;N31&amp;" "&amp;N32)</f>
        <v xml:space="preserve">              </v>
      </c>
      <c r="O10" s="183"/>
      <c r="P10" s="318">
        <f ca="1">SUM(P11:P32)</f>
        <v>0</v>
      </c>
    </row>
    <row r="11" spans="1:16" s="200" customFormat="1" ht="15.75" customHeight="1">
      <c r="A11" s="183"/>
      <c r="B11" s="22"/>
      <c r="C11" s="250" t="s">
        <v>43</v>
      </c>
      <c r="D11" s="253"/>
      <c r="E11" s="23"/>
      <c r="F11" s="348">
        <v>1</v>
      </c>
      <c r="G11" s="190" t="s">
        <v>44</v>
      </c>
      <c r="H11" s="257"/>
      <c r="I11" s="25" t="str">
        <f ca="1">IFERROR(IF(AND(H11&lt;&gt;"",H11-14&lt;=TODAY()),"     Please submit applications at least two weeks prior to effective date.",""),"")</f>
        <v/>
      </c>
      <c r="J11" s="163">
        <f>IF(AND(D11="",COUNTA($D$12,$D$15:$D$33)&gt;0),1,0)</f>
        <v>0</v>
      </c>
      <c r="K11" s="164" t="str">
        <f>IF(J11&gt;0,C11,"")</f>
        <v/>
      </c>
      <c r="L11" s="183"/>
      <c r="M11" s="164">
        <f>IF(AND(H11="",COUNTA($H12:$H$32)&gt;0),1,0)</f>
        <v>0</v>
      </c>
      <c r="N11" s="164" t="str">
        <f>IF(M11&gt;0,F11,"")</f>
        <v/>
      </c>
      <c r="O11" s="183"/>
      <c r="P11" s="164">
        <f ca="1">IF(I11&lt;&gt;"",1,0)</f>
        <v>0</v>
      </c>
    </row>
    <row r="12" spans="1:16" s="200" customFormat="1" ht="15.75" customHeight="1">
      <c r="A12" s="183"/>
      <c r="B12" s="22"/>
      <c r="C12" s="250" t="s">
        <v>45</v>
      </c>
      <c r="D12" s="253"/>
      <c r="E12" s="23"/>
      <c r="F12" s="418">
        <v>2</v>
      </c>
      <c r="G12" s="255" t="s">
        <v>46</v>
      </c>
      <c r="H12" s="258"/>
      <c r="I12" s="419" t="str">
        <f>IF(H12&lt;&gt;"", "     Note: If agent isn't licensed in all requested policy states, risk will be ineligible.","")</f>
        <v/>
      </c>
      <c r="J12" s="163">
        <f>IF(AND(D12="",COUNTA($D$15:$D$33)&gt;0),1,0)</f>
        <v>0</v>
      </c>
      <c r="K12" s="164" t="str">
        <f>IF(J12&gt;0,C12,"")</f>
        <v/>
      </c>
      <c r="L12" s="183"/>
      <c r="M12" s="164">
        <f>IF(AND(H12="",COUNTA($H13:$H$32)&gt;0),1,0)</f>
        <v>0</v>
      </c>
      <c r="N12" s="415" t="str">
        <f>IF(SUM(M12:M14)&gt;0,F12,"")</f>
        <v/>
      </c>
      <c r="O12" s="183"/>
      <c r="P12" s="415">
        <f>IF(I12&lt;&gt;"",1,0)</f>
        <v>0</v>
      </c>
    </row>
    <row r="13" spans="1:16" s="200" customFormat="1" ht="15.75" customHeight="1">
      <c r="A13" s="183"/>
      <c r="B13" s="22"/>
      <c r="C13" s="8"/>
      <c r="D13" s="8"/>
      <c r="E13" s="23"/>
      <c r="F13" s="418"/>
      <c r="G13" s="250" t="s">
        <v>47</v>
      </c>
      <c r="H13" s="259"/>
      <c r="I13" s="419"/>
      <c r="J13" s="309" t="str">
        <f>IF(J14=0,"","Missing info for: "&amp;K14)</f>
        <v/>
      </c>
      <c r="K13" s="183"/>
      <c r="L13" s="183"/>
      <c r="M13" s="164">
        <f>IF(AND($H$12="Yes",H13="",COUNTA($H14:$H$32)&gt;0),1,0)</f>
        <v>0</v>
      </c>
      <c r="N13" s="416"/>
      <c r="O13" s="183"/>
      <c r="P13" s="416"/>
    </row>
    <row r="14" spans="1:16" s="200" customFormat="1" ht="15.75" customHeight="1">
      <c r="A14" s="183"/>
      <c r="B14" s="22"/>
      <c r="C14" s="189" t="s">
        <v>37</v>
      </c>
      <c r="D14" s="199" t="str">
        <f>J13</f>
        <v/>
      </c>
      <c r="E14" s="23"/>
      <c r="F14" s="418"/>
      <c r="G14" s="250" t="s">
        <v>48</v>
      </c>
      <c r="H14" s="251"/>
      <c r="I14" s="419"/>
      <c r="J14" s="317">
        <f>SUM(J15:J33)</f>
        <v>0</v>
      </c>
      <c r="K14" s="318" t="str">
        <f>_xlfn.CONCAT(K15&amp;" "&amp;K17&amp;" "&amp;K18&amp;" "&amp;K19&amp;" "&amp;K20&amp;" "&amp;K21&amp;" "&amp;K22&amp;" "&amp;K23&amp;" "&amp;K24&amp;" "&amp;K25&amp;" "&amp;K26&amp;" "&amp;K27&amp;" "&amp;K28&amp;" "&amp;K29&amp;" "&amp;K30&amp;" "&amp;K31&amp;" "&amp;K32&amp;" "&amp;K33)</f>
        <v xml:space="preserve">                 </v>
      </c>
      <c r="L14" s="183"/>
      <c r="M14" s="164">
        <f>IF(AND(H14="",COUNTA($H15:$H$32)&gt;0),1,0)</f>
        <v>0</v>
      </c>
      <c r="N14" s="417"/>
      <c r="O14" s="183"/>
      <c r="P14" s="417"/>
    </row>
    <row r="15" spans="1:16" s="200" customFormat="1" ht="15.75" customHeight="1">
      <c r="A15" s="183"/>
      <c r="B15" s="22"/>
      <c r="C15" s="239" t="s">
        <v>49</v>
      </c>
      <c r="D15" s="251"/>
      <c r="E15" s="23"/>
      <c r="F15" s="418">
        <v>3</v>
      </c>
      <c r="G15" s="250" t="s">
        <v>50</v>
      </c>
      <c r="H15" s="259"/>
      <c r="I15" s="420" t="str">
        <f>IF(D24="Missouri","     Note: N/A for Missouri applicants.","")</f>
        <v/>
      </c>
      <c r="J15" s="163">
        <f>IF(AND(D15="",COUNTA($D16:$D$28)),1,0)</f>
        <v>0</v>
      </c>
      <c r="K15" s="164" t="str">
        <f t="shared" ref="K15:K23" si="0">IF(J15&gt;0,C15,"")</f>
        <v/>
      </c>
      <c r="L15" s="183"/>
      <c r="M15" s="164">
        <f>IF(AND($D$24&lt;&gt;"Missouri",H15="",COUNTA($H16:$H$32)&gt;0),1,0)</f>
        <v>0</v>
      </c>
      <c r="N15" s="415" t="str">
        <f>IF(SUM(M15:M16)&gt;0,F15,"")</f>
        <v/>
      </c>
      <c r="O15" s="183"/>
      <c r="P15" s="415">
        <f t="shared" ref="P15:P32" si="1">IF(I15&lt;&gt;"",1,0)</f>
        <v>0</v>
      </c>
    </row>
    <row r="16" spans="1:16" s="200" customFormat="1" ht="15.75" customHeight="1">
      <c r="A16" s="183"/>
      <c r="B16" s="22"/>
      <c r="C16" s="239" t="s">
        <v>51</v>
      </c>
      <c r="D16" s="251"/>
      <c r="E16" s="23"/>
      <c r="F16" s="418"/>
      <c r="G16" s="250" t="s">
        <v>52</v>
      </c>
      <c r="H16" s="259"/>
      <c r="I16" s="420"/>
      <c r="J16" s="163"/>
      <c r="K16" s="164" t="str">
        <f t="shared" si="0"/>
        <v/>
      </c>
      <c r="L16" s="183"/>
      <c r="M16" s="164">
        <f>IF(AND($D$24&lt;&gt;"Missouri",$H$15="Yes",H16="",COUNTA($H17:$H$32)&gt;0),1,0)</f>
        <v>0</v>
      </c>
      <c r="N16" s="417"/>
      <c r="O16" s="183"/>
      <c r="P16" s="417"/>
    </row>
    <row r="17" spans="1:19" s="200" customFormat="1" ht="15.75" customHeight="1">
      <c r="A17" s="183"/>
      <c r="B17" s="22"/>
      <c r="C17" s="191" t="s">
        <v>53</v>
      </c>
      <c r="D17" s="251"/>
      <c r="E17" s="23"/>
      <c r="F17" s="348">
        <v>4</v>
      </c>
      <c r="G17" s="190" t="s">
        <v>54</v>
      </c>
      <c r="H17" s="251"/>
      <c r="I17" s="25" t="str">
        <f>IF(H17="No", "     INELIGIBLE FLEET RISK: Must have at least 3 years of loss runs with no lapse in coverage.","")</f>
        <v/>
      </c>
      <c r="J17" s="163">
        <f>IF(AND(D17="",COUNTA($D18:$D$28)),1,0)</f>
        <v>0</v>
      </c>
      <c r="K17" s="164" t="str">
        <f t="shared" si="0"/>
        <v/>
      </c>
      <c r="L17" s="183"/>
      <c r="M17" s="164">
        <f>IF(AND(H17="",COUNTA($H18:$H$32)&gt;0),1,0)</f>
        <v>0</v>
      </c>
      <c r="N17" s="164" t="str">
        <f>IF(M17&gt;0,F17,"")</f>
        <v/>
      </c>
      <c r="O17" s="183"/>
      <c r="P17" s="164">
        <f t="shared" si="1"/>
        <v>0</v>
      </c>
    </row>
    <row r="18" spans="1:19" s="200" customFormat="1" ht="15.75" customHeight="1">
      <c r="A18" s="183"/>
      <c r="B18" s="22"/>
      <c r="C18" s="191" t="s">
        <v>55</v>
      </c>
      <c r="D18" s="252"/>
      <c r="E18" s="23"/>
      <c r="F18" s="348">
        <v>5</v>
      </c>
      <c r="G18" s="190" t="s">
        <v>56</v>
      </c>
      <c r="H18" s="251"/>
      <c r="I18" s="25" t="str">
        <f>IF(H18="Yes", "     INELIGIBLE FLEET RISK: Liability not offered for risks required to display Hazmat placards.","")</f>
        <v/>
      </c>
      <c r="J18" s="163">
        <f>IF(AND(D18="",COUNTA($D19:$D$28)),1,0)</f>
        <v>0</v>
      </c>
      <c r="K18" s="164" t="str">
        <f t="shared" si="0"/>
        <v/>
      </c>
      <c r="L18" s="183"/>
      <c r="M18" s="164">
        <f>IF(AND(H18="",COUNTA($H19:$H$32)&gt;0),1,0)</f>
        <v>0</v>
      </c>
      <c r="N18" s="164" t="str">
        <f>IF(M18&gt;0,F18,"")</f>
        <v/>
      </c>
      <c r="O18" s="183"/>
      <c r="P18" s="164">
        <f t="shared" si="1"/>
        <v>0</v>
      </c>
    </row>
    <row r="19" spans="1:19" s="200" customFormat="1" ht="15.75" customHeight="1">
      <c r="A19" s="183"/>
      <c r="B19" s="22"/>
      <c r="C19" s="191" t="s">
        <v>57</v>
      </c>
      <c r="D19" s="251"/>
      <c r="E19" s="23"/>
      <c r="F19" s="348">
        <v>6</v>
      </c>
      <c r="G19" s="190" t="s">
        <v>58</v>
      </c>
      <c r="H19" s="251"/>
      <c r="I19" s="25" t="str">
        <f>IF(H19="Yes", "     INELIGIBLE FLEET RISK: Unacceptable business class.","")</f>
        <v/>
      </c>
      <c r="J19" s="163">
        <f>IF(AND(D19="",COUNTA($D20:$D$28)),1,0)</f>
        <v>0</v>
      </c>
      <c r="K19" s="164" t="str">
        <f t="shared" si="0"/>
        <v/>
      </c>
      <c r="L19" s="183"/>
      <c r="M19" s="164">
        <f>IF(AND(H19="",COUNTA($H20:$H$32)&gt;0),1,0)</f>
        <v>0</v>
      </c>
      <c r="N19" s="164" t="str">
        <f>IF(M19&gt;0,F19,"")</f>
        <v/>
      </c>
      <c r="O19" s="183"/>
      <c r="P19" s="164">
        <f t="shared" si="1"/>
        <v>0</v>
      </c>
      <c r="S19" s="201"/>
    </row>
    <row r="20" spans="1:19" s="200" customFormat="1" ht="15.75" customHeight="1">
      <c r="A20" s="183"/>
      <c r="B20" s="22"/>
      <c r="C20" s="250" t="s">
        <v>59</v>
      </c>
      <c r="D20" s="253"/>
      <c r="E20" s="23"/>
      <c r="F20" s="348">
        <v>7</v>
      </c>
      <c r="G20" s="190" t="s">
        <v>60</v>
      </c>
      <c r="H20" s="251"/>
      <c r="I20" s="25" t="str">
        <f>IF(H20="Yes", "     INELIGIBLE FLEET RISK: Unacceptable vehicle use.","")</f>
        <v/>
      </c>
      <c r="J20" s="163">
        <f>IF(AND(D20="",COUNTA($D21:$D$28)),1,0)</f>
        <v>0</v>
      </c>
      <c r="K20" s="164" t="str">
        <f t="shared" si="0"/>
        <v/>
      </c>
      <c r="L20" s="183"/>
      <c r="M20" s="164">
        <f>IF(AND(H20="",COUNTA($H21:$H$32)&gt;0),1,0)</f>
        <v>0</v>
      </c>
      <c r="N20" s="164" t="str">
        <f>IF(M20&gt;0,F20,"")</f>
        <v/>
      </c>
      <c r="O20" s="183"/>
      <c r="P20" s="164">
        <f t="shared" si="1"/>
        <v>0</v>
      </c>
    </row>
    <row r="21" spans="1:19" s="200" customFormat="1" ht="15.75" customHeight="1">
      <c r="A21" s="183"/>
      <c r="B21" s="22"/>
      <c r="C21" s="250" t="s">
        <v>61</v>
      </c>
      <c r="D21" s="251"/>
      <c r="E21" s="23"/>
      <c r="F21" s="348">
        <v>8</v>
      </c>
      <c r="G21" s="256" t="s">
        <v>62</v>
      </c>
      <c r="H21" s="251"/>
      <c r="I21" s="26"/>
      <c r="J21" s="163">
        <f>IF(AND(D21="",COUNTA($D22:$D$28)),1,0)</f>
        <v>0</v>
      </c>
      <c r="K21" s="164" t="str">
        <f t="shared" si="0"/>
        <v/>
      </c>
      <c r="L21" s="183"/>
      <c r="M21" s="164">
        <f>IF(AND(H21="",COUNTA($H22:$H$32)&gt;0),1,0)</f>
        <v>0</v>
      </c>
      <c r="N21" s="164" t="str">
        <f>IF(M21&gt;0,F21,"")</f>
        <v/>
      </c>
      <c r="O21" s="183"/>
      <c r="P21" s="164">
        <f t="shared" si="1"/>
        <v>0</v>
      </c>
    </row>
    <row r="22" spans="1:19" s="200" customFormat="1" ht="15.75" customHeight="1">
      <c r="A22" s="183"/>
      <c r="B22" s="22"/>
      <c r="C22" s="239" t="s">
        <v>63</v>
      </c>
      <c r="D22" s="251"/>
      <c r="E22" s="23"/>
      <c r="F22" s="418">
        <v>9</v>
      </c>
      <c r="G22" s="250" t="s">
        <v>64</v>
      </c>
      <c r="H22" s="251"/>
      <c r="I22" s="26"/>
      <c r="J22" s="163">
        <f>IF(AND(D22="",COUNTA($D23:$D$28)),1,0)</f>
        <v>0</v>
      </c>
      <c r="K22" s="164" t="str">
        <f t="shared" si="0"/>
        <v/>
      </c>
      <c r="L22" s="183"/>
      <c r="M22" s="164">
        <f>IF(AND(H22="",COUNTA($H23:$H$32)&gt;0),1,0)</f>
        <v>0</v>
      </c>
      <c r="N22" s="415" t="str">
        <f>IF(SUM(M22:M23)&gt;0,F22,"")</f>
        <v/>
      </c>
      <c r="O22" s="183"/>
      <c r="P22" s="164">
        <f t="shared" si="1"/>
        <v>0</v>
      </c>
    </row>
    <row r="23" spans="1:19" s="200" customFormat="1" ht="15.75" customHeight="1">
      <c r="A23" s="183"/>
      <c r="B23" s="22"/>
      <c r="C23" s="239" t="s">
        <v>65</v>
      </c>
      <c r="D23" s="251"/>
      <c r="E23" s="23"/>
      <c r="F23" s="418"/>
      <c r="G23" s="250" t="s">
        <v>66</v>
      </c>
      <c r="H23" s="259"/>
      <c r="I23" s="26"/>
      <c r="J23" s="163">
        <f>IF(AND(D23="",COUNTA($D24:$D$28)),1,0)</f>
        <v>0</v>
      </c>
      <c r="K23" s="164" t="str">
        <f t="shared" si="0"/>
        <v/>
      </c>
      <c r="L23" s="183"/>
      <c r="M23" s="164">
        <f>IF(AND($H$22="Yes",H23="",COUNTA($H24:$H$32)&gt;0),1,0)</f>
        <v>0</v>
      </c>
      <c r="N23" s="417"/>
      <c r="O23" s="183"/>
      <c r="P23" s="164">
        <f t="shared" si="1"/>
        <v>0</v>
      </c>
    </row>
    <row r="24" spans="1:19" s="200" customFormat="1" ht="15.75" customHeight="1">
      <c r="A24" s="183"/>
      <c r="B24" s="22"/>
      <c r="C24" s="250" t="s">
        <v>67</v>
      </c>
      <c r="D24" s="251"/>
      <c r="E24" s="23"/>
      <c r="F24" s="418">
        <v>10</v>
      </c>
      <c r="G24" s="250" t="s">
        <v>68</v>
      </c>
      <c r="H24" s="251"/>
      <c r="I24" s="420" t="str">
        <f>IF(H24="No", "     Note: If we locate a DOT for the business, it will be used in quoting.","")</f>
        <v/>
      </c>
      <c r="J24" s="163">
        <f>IF(AND(D24="",COUNTA($D25:$D$28)),1,0)</f>
        <v>0</v>
      </c>
      <c r="K24" s="164" t="str">
        <f t="shared" ref="K24" si="2">IF(J24&gt;0,C24,"")</f>
        <v/>
      </c>
      <c r="L24" s="183"/>
      <c r="M24" s="164">
        <f>IF(AND(H24="",COUNTA($H25:$H$32)&gt;0),1,0)</f>
        <v>0</v>
      </c>
      <c r="N24" s="415" t="str">
        <f>IF(SUM(M24:M25)&gt;0,F24,"")</f>
        <v/>
      </c>
      <c r="O24" s="183"/>
      <c r="P24" s="415">
        <f t="shared" si="1"/>
        <v>0</v>
      </c>
    </row>
    <row r="25" spans="1:19" s="200" customFormat="1" ht="15.75" customHeight="1">
      <c r="A25" s="183"/>
      <c r="B25" s="22"/>
      <c r="C25" s="250" t="s">
        <v>69</v>
      </c>
      <c r="D25" s="253"/>
      <c r="E25" s="23"/>
      <c r="F25" s="418"/>
      <c r="G25" s="256" t="s">
        <v>70</v>
      </c>
      <c r="H25" s="259"/>
      <c r="I25" s="420"/>
      <c r="J25" s="163">
        <f>IF(AND(D25="",COUNTA($D26:$D$28)),1,0)</f>
        <v>0</v>
      </c>
      <c r="K25" s="164" t="str">
        <f>IF(J25&gt;0,C25,"")</f>
        <v/>
      </c>
      <c r="L25" s="183"/>
      <c r="M25" s="164">
        <f>IF(AND($H$24="Yes",H25="",COUNTA($H26:$H$32)&gt;0),1,0)</f>
        <v>0</v>
      </c>
      <c r="N25" s="417"/>
      <c r="O25" s="183"/>
      <c r="P25" s="417"/>
    </row>
    <row r="26" spans="1:19" s="200" customFormat="1" ht="15.75" customHeight="1">
      <c r="A26" s="183"/>
      <c r="B26" s="22"/>
      <c r="C26" s="250" t="s">
        <v>71</v>
      </c>
      <c r="D26" s="251"/>
      <c r="E26" s="23"/>
      <c r="F26" s="418">
        <v>11</v>
      </c>
      <c r="G26" s="250" t="s">
        <v>72</v>
      </c>
      <c r="H26" s="251"/>
      <c r="I26" s="420" t="str">
        <f>IF(H26="Yes","     Note: IFTAs need to be provided when federal filings are required 
               and requested radius less than unlimited.","")</f>
        <v/>
      </c>
      <c r="J26" s="163">
        <f>IF(AND(D26="",COUNTA($D27:$D$28)),1,0)</f>
        <v>0</v>
      </c>
      <c r="K26" s="164" t="str">
        <f>IF(J26&gt;0,C26,"")</f>
        <v/>
      </c>
      <c r="L26" s="183"/>
      <c r="M26" s="164">
        <f>IF(AND(H26="",COUNTA($H27:$H$32)&gt;0),1,0)</f>
        <v>0</v>
      </c>
      <c r="N26" s="415" t="str">
        <f>IF(SUM(M26:M27)&gt;0,F26,"")</f>
        <v/>
      </c>
      <c r="O26" s="183"/>
      <c r="P26" s="415">
        <f t="shared" si="1"/>
        <v>0</v>
      </c>
    </row>
    <row r="27" spans="1:19" s="200" customFormat="1" ht="15.75" customHeight="1">
      <c r="A27" s="183"/>
      <c r="B27" s="22"/>
      <c r="C27" s="250" t="s">
        <v>73</v>
      </c>
      <c r="D27" s="254"/>
      <c r="E27" s="23"/>
      <c r="F27" s="418"/>
      <c r="G27" s="256" t="s">
        <v>74</v>
      </c>
      <c r="H27" s="259"/>
      <c r="I27" s="420"/>
      <c r="J27" s="163">
        <f>IF(AND(D27="",COUNTA($D28:$D$28)),1,0)</f>
        <v>0</v>
      </c>
      <c r="K27" s="164" t="str">
        <f>IF(J27&gt;0,C27,"")</f>
        <v/>
      </c>
      <c r="L27" s="183"/>
      <c r="M27" s="164">
        <f>IF(AND($H$26="Yes",H27="",COUNTA($H28:$H$32)&gt;0),1,0)</f>
        <v>0</v>
      </c>
      <c r="N27" s="417"/>
      <c r="O27" s="183"/>
      <c r="P27" s="417"/>
    </row>
    <row r="28" spans="1:19" s="200" customFormat="1" ht="15.75" customHeight="1">
      <c r="A28" s="183"/>
      <c r="B28" s="22"/>
      <c r="C28" s="250" t="s">
        <v>75</v>
      </c>
      <c r="D28" s="251"/>
      <c r="E28" s="23"/>
      <c r="F28" s="418">
        <v>12</v>
      </c>
      <c r="G28" s="256" t="s">
        <v>76</v>
      </c>
      <c r="H28" s="251"/>
      <c r="I28" s="26"/>
      <c r="J28" s="163">
        <f>IF(AND(D28="",COUNTA($H11:$H$32)),1,0)</f>
        <v>0</v>
      </c>
      <c r="K28" s="164" t="str">
        <f>IF(J28&gt;0,C28,"")</f>
        <v/>
      </c>
      <c r="L28" s="183"/>
      <c r="M28" s="164">
        <f>IF(AND(H28="",COUNTA($H29:$H$32)&gt;0),1,0)</f>
        <v>0</v>
      </c>
      <c r="N28" s="415" t="str">
        <f>IF(SUM(M28:M29)&gt;0,F28,"")</f>
        <v/>
      </c>
      <c r="O28" s="183"/>
      <c r="P28" s="164">
        <f t="shared" si="1"/>
        <v>0</v>
      </c>
    </row>
    <row r="29" spans="1:19" s="200" customFormat="1" ht="15.75" customHeight="1">
      <c r="A29" s="183"/>
      <c r="B29" s="22"/>
      <c r="C29" s="250" t="s">
        <v>77</v>
      </c>
      <c r="D29" s="251"/>
      <c r="E29" s="23"/>
      <c r="F29" s="418"/>
      <c r="G29" s="256" t="s">
        <v>78</v>
      </c>
      <c r="H29" s="259"/>
      <c r="I29" s="26"/>
      <c r="J29" s="163"/>
      <c r="K29" s="164" t="str">
        <f t="shared" ref="K29:K33" si="3">IF(J29&gt;0,C29,"")</f>
        <v/>
      </c>
      <c r="L29" s="183"/>
      <c r="M29" s="164">
        <f>IF(AND($H$28="Yes",H29="",COUNTA($H30:$H$32)&gt;0),1,0)</f>
        <v>0</v>
      </c>
      <c r="N29" s="417"/>
      <c r="O29" s="183"/>
      <c r="P29" s="164">
        <f t="shared" si="1"/>
        <v>0</v>
      </c>
    </row>
    <row r="30" spans="1:19" s="200" customFormat="1" ht="15.75" customHeight="1">
      <c r="A30" s="183"/>
      <c r="B30" s="22"/>
      <c r="C30" s="217" t="s">
        <v>79</v>
      </c>
      <c r="D30" s="215"/>
      <c r="E30" s="23"/>
      <c r="F30" s="348">
        <v>13</v>
      </c>
      <c r="G30" s="250" t="s">
        <v>80</v>
      </c>
      <c r="H30" s="251"/>
      <c r="I30" s="26"/>
      <c r="J30" s="163"/>
      <c r="K30" s="164" t="str">
        <f t="shared" si="3"/>
        <v/>
      </c>
      <c r="L30" s="183"/>
      <c r="M30" s="164">
        <f>IF(AND(H30="",COUNTA($H31:$H$32)&gt;0),1,0)</f>
        <v>0</v>
      </c>
      <c r="N30" s="164" t="str">
        <f>IF(M30&gt;0,F30,"")</f>
        <v/>
      </c>
      <c r="O30" s="183"/>
      <c r="P30" s="164">
        <f t="shared" si="1"/>
        <v>0</v>
      </c>
    </row>
    <row r="31" spans="1:19" s="200" customFormat="1" ht="15.75" customHeight="1">
      <c r="A31" s="183"/>
      <c r="B31" s="22"/>
      <c r="C31" s="217" t="s">
        <v>81</v>
      </c>
      <c r="D31" s="215"/>
      <c r="E31" s="23"/>
      <c r="F31" s="348">
        <v>14</v>
      </c>
      <c r="G31" s="250" t="s">
        <v>82</v>
      </c>
      <c r="H31" s="260"/>
      <c r="I31" s="26"/>
      <c r="J31" s="163"/>
      <c r="K31" s="164" t="str">
        <f t="shared" si="3"/>
        <v/>
      </c>
      <c r="L31" s="183"/>
      <c r="M31" s="164">
        <f>IF(AND(H31="",COUNTA(H32)&gt;0),1,0)</f>
        <v>0</v>
      </c>
      <c r="N31" s="164" t="str">
        <f>IF(M31&gt;0,F31,"")</f>
        <v/>
      </c>
      <c r="O31" s="183"/>
      <c r="P31" s="164">
        <f t="shared" si="1"/>
        <v>0</v>
      </c>
    </row>
    <row r="32" spans="1:19" s="200" customFormat="1" ht="15.75" customHeight="1">
      <c r="A32" s="183"/>
      <c r="B32" s="22"/>
      <c r="C32" s="218" t="s">
        <v>83</v>
      </c>
      <c r="D32" s="216"/>
      <c r="E32" s="23"/>
      <c r="F32" s="348">
        <v>15</v>
      </c>
      <c r="G32" s="250" t="s">
        <v>84</v>
      </c>
      <c r="H32" s="251"/>
      <c r="I32" s="26"/>
      <c r="J32" s="163"/>
      <c r="K32" s="164" t="str">
        <f t="shared" si="3"/>
        <v/>
      </c>
      <c r="L32" s="183"/>
      <c r="M32" s="164">
        <f>IF(AND(H32="",COUNTA(H31)&gt;0),1,0)</f>
        <v>0</v>
      </c>
      <c r="N32" s="164" t="str">
        <f>IF(M32&gt;0,F32,"")</f>
        <v/>
      </c>
      <c r="O32" s="183"/>
      <c r="P32" s="164">
        <f t="shared" si="1"/>
        <v>0</v>
      </c>
    </row>
    <row r="33" spans="1:15" s="200" customFormat="1" ht="15.75" customHeight="1">
      <c r="A33" s="183"/>
      <c r="B33" s="22"/>
      <c r="C33" s="218" t="s">
        <v>85</v>
      </c>
      <c r="D33" s="215"/>
      <c r="E33" s="23"/>
      <c r="F33" s="8"/>
      <c r="G33" s="8"/>
      <c r="H33" s="8"/>
      <c r="I33" s="26"/>
      <c r="J33" s="163"/>
      <c r="K33" s="164" t="str">
        <f t="shared" si="3"/>
        <v/>
      </c>
      <c r="L33" s="183"/>
      <c r="O33" s="183"/>
    </row>
    <row r="34" spans="1:15" s="200" customFormat="1" ht="15.75" customHeight="1">
      <c r="A34" s="183"/>
      <c r="B34" s="22"/>
      <c r="C34" s="207"/>
      <c r="D34" s="300"/>
      <c r="E34" s="23"/>
      <c r="F34" s="8"/>
      <c r="G34" s="8"/>
      <c r="H34" s="8"/>
      <c r="I34" s="26"/>
      <c r="L34" s="183"/>
      <c r="O34" s="183"/>
    </row>
    <row r="35" spans="1:15" s="200" customFormat="1" ht="15.75" customHeight="1">
      <c r="A35" s="183"/>
      <c r="B35" s="22"/>
      <c r="C35" s="27" t="s">
        <v>86</v>
      </c>
      <c r="D35" s="23"/>
      <c r="E35" s="23"/>
      <c r="F35" s="23"/>
      <c r="G35" s="23"/>
      <c r="H35" s="28"/>
      <c r="I35" s="26"/>
    </row>
    <row r="36" spans="1:15" s="200" customFormat="1" ht="15.75" customHeight="1">
      <c r="A36" s="183"/>
      <c r="B36" s="22"/>
      <c r="C36" s="27" t="s">
        <v>87</v>
      </c>
      <c r="D36" s="23"/>
      <c r="E36" s="23"/>
      <c r="F36" s="23"/>
      <c r="G36" s="23"/>
      <c r="H36" s="28"/>
      <c r="I36" s="26"/>
    </row>
    <row r="37" spans="1:15" s="200" customFormat="1" ht="16.149999999999999" thickBot="1">
      <c r="A37" s="183"/>
      <c r="B37" s="14"/>
      <c r="C37" s="15"/>
      <c r="D37" s="15"/>
      <c r="E37" s="15"/>
      <c r="F37" s="15"/>
      <c r="G37" s="15"/>
      <c r="H37" s="15"/>
      <c r="I37" s="16"/>
    </row>
    <row r="38" spans="1:15" s="200" customFormat="1">
      <c r="A38" s="183"/>
      <c r="B38" s="183"/>
      <c r="C38" s="183"/>
      <c r="D38" s="183"/>
      <c r="E38" s="183"/>
      <c r="F38" s="197"/>
      <c r="G38" s="183"/>
      <c r="H38" s="183"/>
      <c r="I38" s="183"/>
    </row>
    <row r="39" spans="1:15" s="200" customFormat="1">
      <c r="A39" s="183"/>
      <c r="B39" s="183"/>
      <c r="C39" s="198"/>
      <c r="D39" s="183"/>
      <c r="E39" s="183"/>
      <c r="F39" s="183"/>
      <c r="G39" s="183"/>
      <c r="H39" s="183"/>
      <c r="I39" s="183"/>
    </row>
    <row r="40" spans="1:15" s="184" customFormat="1">
      <c r="C40" s="349"/>
    </row>
  </sheetData>
  <sheetProtection algorithmName="SHA-512" hashValue="jLo7UMj/0bMTDfLM3eo+lWu9DuOReERcR2C/QlVDvGd7P161keRz9VE5knVpoXnq1Rw2k5xQDpYvwzVbB0IWWQ==" saltValue="zdvxBsmTGtxs+H1D06kcwA==" spinCount="100000" sheet="1" objects="1" scenarios="1"/>
  <mergeCells count="20">
    <mergeCell ref="F28:F29"/>
    <mergeCell ref="F22:F23"/>
    <mergeCell ref="N12:N14"/>
    <mergeCell ref="N15:N16"/>
    <mergeCell ref="N22:N23"/>
    <mergeCell ref="N24:N25"/>
    <mergeCell ref="N26:N27"/>
    <mergeCell ref="N28:N29"/>
    <mergeCell ref="I24:I25"/>
    <mergeCell ref="I15:I16"/>
    <mergeCell ref="I26:I27"/>
    <mergeCell ref="F15:F16"/>
    <mergeCell ref="F24:F25"/>
    <mergeCell ref="P12:P14"/>
    <mergeCell ref="P15:P16"/>
    <mergeCell ref="P24:P25"/>
    <mergeCell ref="P26:P27"/>
    <mergeCell ref="F12:F14"/>
    <mergeCell ref="I12:I14"/>
    <mergeCell ref="F26:F27"/>
  </mergeCells>
  <conditionalFormatting sqref="D10 H10 D14">
    <cfRule type="beginsWith" dxfId="142" priority="12" operator="beginsWith" text="MISSING">
      <formula>LEFT(D10,LEN("MISSING"))="MISSING"</formula>
    </cfRule>
  </conditionalFormatting>
  <conditionalFormatting sqref="D30:D33">
    <cfRule type="expression" dxfId="141" priority="21">
      <formula>$D$29="Other"</formula>
    </cfRule>
  </conditionalFormatting>
  <conditionalFormatting sqref="H13">
    <cfRule type="expression" dxfId="140" priority="2">
      <formula>$H$12="No"</formula>
    </cfRule>
  </conditionalFormatting>
  <conditionalFormatting sqref="H15:H16">
    <cfRule type="expression" dxfId="139" priority="1">
      <formula>$D$24="Missouri"</formula>
    </cfRule>
  </conditionalFormatting>
  <conditionalFormatting sqref="H16">
    <cfRule type="expression" dxfId="138" priority="4">
      <formula>$H$15="No"</formula>
    </cfRule>
  </conditionalFormatting>
  <conditionalFormatting sqref="H23">
    <cfRule type="expression" dxfId="137" priority="5">
      <formula>$H$22="No"</formula>
    </cfRule>
  </conditionalFormatting>
  <conditionalFormatting sqref="H25">
    <cfRule type="expression" dxfId="136" priority="6">
      <formula>$H$24="No"</formula>
    </cfRule>
  </conditionalFormatting>
  <conditionalFormatting sqref="H27">
    <cfRule type="expression" dxfId="135" priority="7">
      <formula>$H$26="No"</formula>
    </cfRule>
  </conditionalFormatting>
  <conditionalFormatting sqref="H29">
    <cfRule type="expression" dxfId="134" priority="17">
      <formula>$H$28="No"</formula>
    </cfRule>
  </conditionalFormatting>
  <conditionalFormatting sqref="I10">
    <cfRule type="beginsWith" dxfId="133" priority="8" operator="beginsWith" text="     ">
      <formula>LEFT(I10,LEN("     "))="     "</formula>
    </cfRule>
  </conditionalFormatting>
  <conditionalFormatting sqref="I11 I17:I20">
    <cfRule type="beginsWith" dxfId="132" priority="26" operator="beginsWith" text="     ">
      <formula>LEFT(I11,LEN("     "))="     "</formula>
    </cfRule>
  </conditionalFormatting>
  <conditionalFormatting sqref="I12:I16 I24:I27">
    <cfRule type="beginsWith" dxfId="131" priority="30" operator="beginsWith" text="     ">
      <formula>LEFT(I12,LEN("     "))="     "</formula>
    </cfRule>
  </conditionalFormatting>
  <dataValidations count="1">
    <dataValidation type="list" allowBlank="1" showInputMessage="1" showErrorMessage="1" sqref="D19" xr:uid="{78BB9DC6-C755-46DE-B848-19D0DA7EC555}">
      <formula1>INDIRECT(D18)</formula1>
    </dataValidation>
  </dataValidations>
  <hyperlinks>
    <hyperlink ref="H8" location="'Quick Start Guide'!A1" display="Back to Quick Start Guide" xr:uid="{4F25F546-ED18-4CA7-A962-7693F5F624A2}"/>
    <hyperlink ref="C8" location="Glossary!C9:D17" display="Business Information Glossary" xr:uid="{6FA4981C-DBF3-478D-9444-011E02F8E730}"/>
  </hyperlinks>
  <pageMargins left="0.7" right="0.7" top="0.75" bottom="0.75" header="0.3" footer="0.3"/>
  <pageSetup orientation="portrait" r:id="rId1"/>
  <ignoredErrors>
    <ignoredError sqref="C6 H10:I10 D10 D14" unlocked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C6C191E-15DC-4243-A7B1-1F8E91CC9C2A}">
          <x14:formula1>
            <xm:f>Lkups!$A$2:$A$52</xm:f>
          </x14:formula1>
          <xm:sqref>D24</xm:sqref>
        </x14:dataValidation>
        <x14:dataValidation type="list" allowBlank="1" showInputMessage="1" showErrorMessage="1" xr:uid="{B7D2E79D-9DD3-4EEC-812F-52E4BC1E04CC}">
          <x14:formula1>
            <xm:f>Lkups!$E$2:$E$4</xm:f>
          </x14:formula1>
          <xm:sqref>H12 H24 H26 H28 H15 H17:H22 H32 H30</xm:sqref>
        </x14:dataValidation>
        <x14:dataValidation type="list" allowBlank="1" showInputMessage="1" showErrorMessage="1" xr:uid="{6553A055-CFB0-4C1A-93FA-B8047F91980C}">
          <x14:formula1>
            <xm:f>Lkups!$G$2:$G$5</xm:f>
          </x14:formula1>
          <xm:sqref>D17</xm:sqref>
        </x14:dataValidation>
        <x14:dataValidation type="list" allowBlank="1" showInputMessage="1" showErrorMessage="1" xr:uid="{6334D5A2-7E48-432B-A9F9-DAF1B4B9167D}">
          <x14:formula1>
            <xm:f>Lkups!$H$2:$H$19</xm:f>
          </x14:formula1>
          <xm:sqref>D18</xm:sqref>
        </x14:dataValidation>
        <x14:dataValidation type="list" allowBlank="1" showInputMessage="1" showErrorMessage="1" xr:uid="{F8657402-4210-48CB-9282-71847B9F9A10}">
          <x14:formula1>
            <xm:f>Lkups!$Z$2:$Z$4</xm:f>
          </x14:formula1>
          <xm:sqref>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9345-AF62-4D61-837E-AEB47BE6F3DD}">
  <sheetPr codeName="Sheet7"/>
  <dimension ref="A1:AS46"/>
  <sheetViews>
    <sheetView zoomScale="90" zoomScaleNormal="90" workbookViewId="0"/>
  </sheetViews>
  <sheetFormatPr defaultColWidth="8.7109375" defaultRowHeight="15.6"/>
  <cols>
    <col min="1" max="2" width="2.7109375" style="183" customWidth="1"/>
    <col min="3" max="3" width="33.140625" style="184" customWidth="1"/>
    <col min="4" max="4" width="29" style="184" customWidth="1"/>
    <col min="5" max="5" width="49.42578125" style="184" customWidth="1"/>
    <col min="6" max="6" width="2.7109375" style="184" customWidth="1"/>
    <col min="7" max="7" width="22" style="184" hidden="1" customWidth="1"/>
    <col min="8" max="8" width="63.42578125" style="184" hidden="1" customWidth="1"/>
    <col min="9" max="10" width="11.28515625" style="184" customWidth="1"/>
    <col min="11" max="26" width="8.7109375" style="184"/>
    <col min="27" max="29" width="11.28515625" style="184" customWidth="1"/>
    <col min="30" max="45" width="8.7109375" style="184"/>
    <col min="46" max="16384" width="8.7109375" style="196"/>
  </cols>
  <sheetData>
    <row r="1" spans="1:45" ht="16.149999999999999" thickBot="1">
      <c r="A1" s="185"/>
      <c r="B1" s="202"/>
      <c r="C1" s="202"/>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row>
    <row r="2" spans="1:45">
      <c r="A2" s="185"/>
      <c r="B2" s="17"/>
      <c r="C2" s="3"/>
      <c r="D2" s="3"/>
      <c r="E2" s="3"/>
      <c r="F2" s="5"/>
      <c r="G2" s="200"/>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row>
    <row r="3" spans="1:45">
      <c r="A3" s="185"/>
      <c r="B3" s="47"/>
      <c r="C3" s="8"/>
      <c r="D3" s="8"/>
      <c r="E3" s="8"/>
      <c r="F3" s="10"/>
      <c r="G3" s="200"/>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row>
    <row r="4" spans="1:45">
      <c r="A4" s="185"/>
      <c r="B4" s="47"/>
      <c r="C4" s="8"/>
      <c r="D4" s="8"/>
      <c r="E4" s="8"/>
      <c r="F4" s="10"/>
      <c r="G4" s="200"/>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row>
    <row r="5" spans="1:45">
      <c r="A5" s="185"/>
      <c r="B5" s="47"/>
      <c r="C5" s="8"/>
      <c r="D5" s="8"/>
      <c r="E5" s="8"/>
      <c r="F5" s="10"/>
      <c r="G5" s="200"/>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row>
    <row r="6" spans="1:45">
      <c r="A6" s="185"/>
      <c r="B6" s="6"/>
      <c r="C6" s="7" t="str">
        <f>"Small Fleet Quoting Template v"&amp;Version!$A$2</f>
        <v>Small Fleet Quoting Template v1.1</v>
      </c>
      <c r="D6" s="19" t="s">
        <v>36</v>
      </c>
      <c r="E6" s="310" t="str">
        <f>G6</f>
        <v>(auto populated field)</v>
      </c>
      <c r="F6" s="11"/>
      <c r="G6" s="314" t="str">
        <f>IF('1) Business Info'!$D$15="","(auto populated field)",'1) Business Info'!$D$15)</f>
        <v>(auto populated field)</v>
      </c>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row>
    <row r="7" spans="1:45">
      <c r="A7" s="185"/>
      <c r="B7" s="6"/>
      <c r="C7" s="29" t="s">
        <v>88</v>
      </c>
      <c r="D7" s="19" t="s">
        <v>38</v>
      </c>
      <c r="E7" s="311" t="str">
        <f>G7</f>
        <v>(auto populated field)</v>
      </c>
      <c r="F7" s="11"/>
      <c r="G7" s="315" t="str">
        <f>IF('1) Business Info'!$H$11="","(auto populated field)",'1) Business Info'!$H$11)</f>
        <v>(auto populated field)</v>
      </c>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row>
    <row r="8" spans="1:45">
      <c r="A8" s="185"/>
      <c r="B8" s="6"/>
      <c r="C8" s="370" t="s">
        <v>89</v>
      </c>
      <c r="D8" s="19"/>
      <c r="E8" s="369" t="s">
        <v>40</v>
      </c>
      <c r="F8" s="11"/>
      <c r="G8" s="200"/>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row>
    <row r="9" spans="1:45">
      <c r="A9" s="185"/>
      <c r="B9" s="6"/>
      <c r="C9" s="8"/>
      <c r="D9" s="8"/>
      <c r="E9" s="8"/>
      <c r="F9" s="11"/>
      <c r="G9" s="200"/>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row>
    <row r="10" spans="1:45">
      <c r="A10" s="185"/>
      <c r="B10" s="6"/>
      <c r="C10" s="342" t="s">
        <v>90</v>
      </c>
      <c r="D10" s="8"/>
      <c r="E10" s="8"/>
      <c r="F10" s="11"/>
      <c r="G10" s="200"/>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row>
    <row r="11" spans="1:45">
      <c r="B11" s="22"/>
      <c r="C11" s="204" t="s">
        <v>12</v>
      </c>
      <c r="D11" s="188" t="s">
        <v>91</v>
      </c>
      <c r="E11" s="188" t="s">
        <v>92</v>
      </c>
      <c r="F11" s="11"/>
      <c r="G11" s="200"/>
      <c r="H11" s="183"/>
      <c r="I11" s="187"/>
      <c r="J11" s="183"/>
      <c r="K11" s="183"/>
      <c r="L11" s="183"/>
      <c r="M11" s="183"/>
      <c r="N11" s="183"/>
      <c r="O11" s="183"/>
      <c r="P11" s="183"/>
      <c r="Q11" s="183"/>
      <c r="R11" s="183"/>
      <c r="S11" s="183"/>
      <c r="T11" s="183"/>
      <c r="U11" s="183"/>
      <c r="V11" s="183"/>
      <c r="W11" s="183"/>
      <c r="X11" s="183"/>
      <c r="Y11" s="183"/>
      <c r="Z11" s="183"/>
      <c r="AA11" s="183"/>
      <c r="AB11" s="187"/>
      <c r="AC11" s="183"/>
      <c r="AD11" s="183"/>
      <c r="AE11" s="183"/>
      <c r="AF11" s="183"/>
      <c r="AG11" s="183"/>
      <c r="AH11" s="183"/>
      <c r="AI11" s="183"/>
      <c r="AJ11" s="183"/>
      <c r="AK11" s="183"/>
      <c r="AL11" s="183"/>
      <c r="AM11" s="183"/>
      <c r="AN11" s="183"/>
      <c r="AO11" s="183"/>
      <c r="AP11" s="183"/>
      <c r="AQ11" s="183"/>
      <c r="AR11" s="183"/>
      <c r="AS11" s="183"/>
    </row>
    <row r="12" spans="1:45">
      <c r="B12" s="22"/>
      <c r="C12" s="250" t="s">
        <v>93</v>
      </c>
      <c r="D12" s="259"/>
      <c r="E12" s="259"/>
      <c r="F12" s="11"/>
      <c r="G12" s="200"/>
      <c r="H12" s="183"/>
      <c r="I12" s="187"/>
      <c r="J12" s="183"/>
      <c r="K12" s="183"/>
      <c r="L12" s="183"/>
      <c r="M12" s="183"/>
      <c r="N12" s="183"/>
      <c r="O12" s="183"/>
      <c r="P12" s="183"/>
      <c r="Q12" s="183"/>
      <c r="R12" s="183"/>
      <c r="S12" s="183"/>
      <c r="T12" s="183"/>
      <c r="U12" s="183"/>
      <c r="V12" s="183"/>
      <c r="W12" s="183"/>
      <c r="X12" s="183"/>
      <c r="Y12" s="183"/>
      <c r="Z12" s="183"/>
      <c r="AA12" s="183"/>
      <c r="AB12" s="187"/>
      <c r="AC12" s="183"/>
      <c r="AD12" s="183"/>
      <c r="AE12" s="183"/>
      <c r="AF12" s="183"/>
      <c r="AG12" s="183"/>
      <c r="AH12" s="183"/>
      <c r="AI12" s="183"/>
      <c r="AJ12" s="183"/>
      <c r="AK12" s="183"/>
      <c r="AL12" s="183"/>
      <c r="AM12" s="183"/>
      <c r="AN12" s="183"/>
      <c r="AO12" s="183"/>
      <c r="AP12" s="183"/>
      <c r="AQ12" s="183"/>
      <c r="AR12" s="183"/>
      <c r="AS12" s="183"/>
    </row>
    <row r="13" spans="1:45">
      <c r="B13" s="22"/>
      <c r="C13" s="250" t="s">
        <v>94</v>
      </c>
      <c r="D13" s="259"/>
      <c r="E13" s="259"/>
      <c r="F13" s="11"/>
      <c r="G13" s="200"/>
      <c r="H13" s="183"/>
      <c r="I13" s="187"/>
      <c r="J13" s="183"/>
      <c r="K13" s="183"/>
      <c r="L13" s="183"/>
      <c r="M13" s="183"/>
      <c r="N13" s="183"/>
      <c r="O13" s="183"/>
      <c r="P13" s="183"/>
      <c r="Q13" s="183"/>
      <c r="R13" s="183"/>
      <c r="S13" s="183"/>
      <c r="T13" s="183"/>
      <c r="U13" s="183"/>
      <c r="V13" s="183"/>
      <c r="W13" s="183"/>
      <c r="X13" s="183"/>
      <c r="Y13" s="183"/>
      <c r="Z13" s="183"/>
      <c r="AA13" s="183"/>
      <c r="AB13" s="187"/>
      <c r="AC13" s="183"/>
      <c r="AD13" s="183"/>
      <c r="AE13" s="183"/>
      <c r="AF13" s="183"/>
      <c r="AG13" s="183"/>
      <c r="AH13" s="183"/>
      <c r="AI13" s="183"/>
      <c r="AJ13" s="183"/>
      <c r="AK13" s="183"/>
      <c r="AL13" s="183"/>
      <c r="AM13" s="183"/>
      <c r="AN13" s="183"/>
      <c r="AO13" s="183"/>
      <c r="AP13" s="183"/>
      <c r="AQ13" s="183"/>
      <c r="AR13" s="183"/>
      <c r="AS13" s="183"/>
    </row>
    <row r="14" spans="1:45">
      <c r="B14" s="22"/>
      <c r="C14" s="250" t="s">
        <v>95</v>
      </c>
      <c r="D14" s="259"/>
      <c r="E14" s="259"/>
      <c r="F14" s="11"/>
      <c r="G14" s="200"/>
      <c r="H14" s="183"/>
      <c r="I14" s="187"/>
      <c r="J14" s="187"/>
      <c r="K14" s="183"/>
      <c r="L14" s="183"/>
      <c r="M14" s="183"/>
      <c r="N14" s="183"/>
      <c r="O14" s="183"/>
      <c r="P14" s="183"/>
      <c r="Q14" s="183"/>
      <c r="R14" s="183"/>
      <c r="S14" s="183"/>
      <c r="T14" s="183"/>
      <c r="U14" s="183"/>
      <c r="V14" s="183"/>
      <c r="W14" s="183"/>
      <c r="X14" s="183"/>
      <c r="Y14" s="183"/>
      <c r="Z14" s="183"/>
      <c r="AA14" s="183"/>
      <c r="AB14" s="187"/>
      <c r="AC14" s="187"/>
      <c r="AD14" s="183"/>
      <c r="AE14" s="183"/>
      <c r="AF14" s="183"/>
      <c r="AG14" s="183"/>
      <c r="AH14" s="183"/>
      <c r="AI14" s="183"/>
      <c r="AJ14" s="183"/>
      <c r="AK14" s="183"/>
      <c r="AL14" s="183"/>
      <c r="AM14" s="183"/>
      <c r="AN14" s="183"/>
      <c r="AO14" s="183"/>
      <c r="AP14" s="183"/>
      <c r="AQ14" s="183"/>
      <c r="AR14" s="183"/>
      <c r="AS14" s="183"/>
    </row>
    <row r="15" spans="1:45">
      <c r="B15" s="22"/>
      <c r="C15" s="250" t="s">
        <v>96</v>
      </c>
      <c r="D15" s="259"/>
      <c r="E15" s="261"/>
      <c r="F15" s="11"/>
      <c r="G15" s="200"/>
      <c r="H15" s="183"/>
      <c r="I15" s="187"/>
      <c r="J15" s="187"/>
      <c r="K15" s="183"/>
      <c r="L15" s="183"/>
      <c r="M15" s="183"/>
      <c r="N15" s="183"/>
      <c r="O15" s="183"/>
      <c r="P15" s="183"/>
      <c r="Q15" s="183"/>
      <c r="R15" s="183"/>
      <c r="S15" s="183"/>
      <c r="T15" s="183"/>
      <c r="U15" s="183"/>
      <c r="V15" s="183"/>
      <c r="W15" s="183"/>
      <c r="X15" s="183"/>
      <c r="Y15" s="183"/>
      <c r="Z15" s="183"/>
      <c r="AA15" s="183"/>
      <c r="AB15" s="187"/>
      <c r="AC15" s="187"/>
      <c r="AD15" s="183"/>
      <c r="AE15" s="183"/>
      <c r="AF15" s="183"/>
      <c r="AG15" s="183"/>
      <c r="AH15" s="183"/>
      <c r="AI15" s="183"/>
      <c r="AJ15" s="183"/>
      <c r="AK15" s="183"/>
      <c r="AL15" s="183"/>
      <c r="AM15" s="183"/>
      <c r="AN15" s="183"/>
      <c r="AO15" s="183"/>
      <c r="AP15" s="183"/>
      <c r="AQ15" s="183"/>
      <c r="AR15" s="183"/>
      <c r="AS15" s="183"/>
    </row>
    <row r="16" spans="1:45">
      <c r="B16" s="22"/>
      <c r="C16" s="250" t="s">
        <v>97</v>
      </c>
      <c r="D16" s="259"/>
      <c r="E16" s="259"/>
      <c r="F16" s="11"/>
      <c r="G16" s="200"/>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row>
    <row r="17" spans="2:45">
      <c r="B17" s="22"/>
      <c r="C17" s="250" t="s">
        <v>98</v>
      </c>
      <c r="D17" s="259"/>
      <c r="E17" s="213" t="s">
        <v>99</v>
      </c>
      <c r="F17" s="11"/>
      <c r="G17" s="200"/>
      <c r="H17" s="187"/>
      <c r="I17" s="187"/>
      <c r="J17" s="183"/>
      <c r="K17" s="183"/>
      <c r="L17" s="183"/>
      <c r="M17" s="183"/>
      <c r="N17" s="183"/>
      <c r="O17" s="183"/>
      <c r="P17" s="183"/>
      <c r="Q17" s="183"/>
      <c r="R17" s="183"/>
      <c r="S17" s="183"/>
      <c r="T17" s="183"/>
      <c r="U17" s="183"/>
      <c r="V17" s="183"/>
      <c r="W17" s="183"/>
      <c r="X17" s="183"/>
      <c r="Y17" s="183"/>
      <c r="Z17" s="183"/>
      <c r="AA17" s="187"/>
      <c r="AB17" s="187"/>
      <c r="AC17" s="183"/>
      <c r="AD17" s="183"/>
      <c r="AE17" s="183"/>
      <c r="AF17" s="183"/>
      <c r="AG17" s="183"/>
      <c r="AH17" s="183"/>
      <c r="AI17" s="183"/>
      <c r="AJ17" s="183"/>
      <c r="AK17" s="183"/>
      <c r="AL17" s="183"/>
      <c r="AM17" s="183"/>
      <c r="AN17" s="183"/>
      <c r="AO17" s="183"/>
      <c r="AP17" s="183"/>
      <c r="AQ17" s="183"/>
      <c r="AR17" s="183"/>
      <c r="AS17" s="183"/>
    </row>
    <row r="18" spans="2:45">
      <c r="B18" s="22"/>
      <c r="C18" s="250" t="s">
        <v>100</v>
      </c>
      <c r="D18" s="259"/>
      <c r="E18" s="213" t="s">
        <v>99</v>
      </c>
      <c r="F18" s="11"/>
      <c r="G18" s="200"/>
      <c r="H18" s="183"/>
      <c r="I18" s="187"/>
      <c r="J18" s="183"/>
      <c r="K18" s="183"/>
      <c r="L18" s="183"/>
      <c r="M18" s="183"/>
      <c r="N18" s="183"/>
      <c r="O18" s="183"/>
      <c r="P18" s="183"/>
      <c r="Q18" s="183"/>
      <c r="R18" s="183"/>
      <c r="S18" s="183"/>
      <c r="T18" s="183"/>
      <c r="U18" s="183"/>
      <c r="V18" s="183"/>
      <c r="W18" s="183"/>
      <c r="X18" s="183"/>
      <c r="Y18" s="183"/>
      <c r="Z18" s="183"/>
      <c r="AA18" s="183"/>
      <c r="AB18" s="187"/>
      <c r="AC18" s="183"/>
      <c r="AD18" s="183"/>
      <c r="AE18" s="183"/>
      <c r="AF18" s="183"/>
      <c r="AG18" s="183"/>
      <c r="AH18" s="183"/>
      <c r="AI18" s="183"/>
      <c r="AJ18" s="183"/>
      <c r="AK18" s="183"/>
      <c r="AL18" s="183"/>
      <c r="AM18" s="183"/>
      <c r="AN18" s="183"/>
      <c r="AO18" s="183"/>
      <c r="AP18" s="183"/>
      <c r="AQ18" s="183"/>
      <c r="AR18" s="183"/>
      <c r="AS18" s="183"/>
    </row>
    <row r="19" spans="2:45">
      <c r="B19" s="22"/>
      <c r="C19" s="250" t="s">
        <v>101</v>
      </c>
      <c r="D19" s="259"/>
      <c r="E19" s="259"/>
      <c r="F19" s="11"/>
      <c r="G19" s="200"/>
      <c r="H19" s="183"/>
      <c r="I19" s="187"/>
      <c r="J19" s="183"/>
      <c r="K19" s="183"/>
      <c r="L19" s="183"/>
      <c r="M19" s="183"/>
      <c r="N19" s="183"/>
      <c r="O19" s="183"/>
      <c r="P19" s="183"/>
      <c r="Q19" s="183"/>
      <c r="R19" s="183"/>
      <c r="S19" s="183"/>
      <c r="T19" s="183"/>
      <c r="U19" s="183"/>
      <c r="V19" s="183"/>
      <c r="W19" s="183"/>
      <c r="X19" s="183"/>
      <c r="Y19" s="183"/>
      <c r="Z19" s="183"/>
      <c r="AA19" s="183"/>
      <c r="AB19" s="187"/>
      <c r="AC19" s="183"/>
      <c r="AD19" s="183"/>
      <c r="AE19" s="183"/>
      <c r="AF19" s="183"/>
      <c r="AG19" s="183"/>
      <c r="AH19" s="183"/>
      <c r="AI19" s="183"/>
      <c r="AJ19" s="183"/>
      <c r="AK19" s="183"/>
      <c r="AL19" s="183"/>
      <c r="AM19" s="183"/>
      <c r="AN19" s="183"/>
      <c r="AO19" s="183"/>
      <c r="AP19" s="183"/>
      <c r="AQ19" s="183"/>
      <c r="AR19" s="183"/>
      <c r="AS19" s="183"/>
    </row>
    <row r="20" spans="2:45">
      <c r="B20" s="22"/>
      <c r="C20" s="421" t="str">
        <f>G20</f>
        <v/>
      </c>
      <c r="D20" s="421"/>
      <c r="E20" s="421"/>
      <c r="F20" s="11"/>
      <c r="G20" s="320" t="str">
        <f>IF('6) Coverage Detail'!L37&gt;0,"Please complete the NTL coverage information on the [Coverage Detail] tab.","")</f>
        <v/>
      </c>
      <c r="H20" s="183"/>
      <c r="I20" s="187"/>
      <c r="J20" s="183"/>
      <c r="K20" s="183"/>
      <c r="L20" s="183"/>
      <c r="M20" s="183"/>
      <c r="N20" s="183"/>
      <c r="O20" s="183"/>
      <c r="P20" s="183"/>
      <c r="Q20" s="183"/>
      <c r="R20" s="183"/>
      <c r="S20" s="183"/>
      <c r="T20" s="183"/>
      <c r="U20" s="183"/>
      <c r="V20" s="183"/>
      <c r="W20" s="183"/>
      <c r="X20" s="183"/>
      <c r="Y20" s="183"/>
      <c r="Z20" s="183"/>
      <c r="AA20" s="183"/>
      <c r="AB20" s="187"/>
      <c r="AC20" s="183"/>
      <c r="AD20" s="183"/>
      <c r="AE20" s="183"/>
      <c r="AF20" s="183"/>
      <c r="AG20" s="183"/>
      <c r="AH20" s="183"/>
      <c r="AI20" s="183"/>
      <c r="AJ20" s="183"/>
      <c r="AK20" s="183"/>
      <c r="AL20" s="183"/>
      <c r="AM20" s="183"/>
      <c r="AN20" s="183"/>
      <c r="AO20" s="183"/>
      <c r="AP20" s="183"/>
      <c r="AQ20" s="183"/>
      <c r="AR20" s="183"/>
      <c r="AS20" s="183"/>
    </row>
    <row r="21" spans="2:45">
      <c r="B21" s="22"/>
      <c r="C21" s="423" t="str">
        <f>H23</f>
        <v/>
      </c>
      <c r="D21" s="423"/>
      <c r="E21" s="423"/>
      <c r="F21" s="11"/>
      <c r="G21" s="200"/>
      <c r="H21" s="183"/>
      <c r="I21" s="187"/>
      <c r="J21" s="183"/>
      <c r="K21" s="183"/>
      <c r="L21" s="183"/>
      <c r="M21" s="183"/>
      <c r="N21" s="183"/>
      <c r="O21" s="183"/>
      <c r="P21" s="183"/>
      <c r="Q21" s="183"/>
      <c r="R21" s="183"/>
      <c r="S21" s="183"/>
      <c r="T21" s="183"/>
      <c r="U21" s="183"/>
      <c r="V21" s="183"/>
      <c r="W21" s="183"/>
      <c r="X21" s="183"/>
      <c r="Y21" s="183"/>
      <c r="Z21" s="183"/>
      <c r="AA21" s="183"/>
      <c r="AB21" s="187"/>
      <c r="AC21" s="183"/>
      <c r="AD21" s="183"/>
      <c r="AE21" s="183"/>
      <c r="AF21" s="183"/>
      <c r="AG21" s="183"/>
      <c r="AH21" s="183"/>
      <c r="AI21" s="183"/>
      <c r="AJ21" s="183"/>
      <c r="AK21" s="183"/>
      <c r="AL21" s="183"/>
      <c r="AM21" s="183"/>
      <c r="AN21" s="183"/>
      <c r="AO21" s="183"/>
      <c r="AP21" s="183"/>
      <c r="AQ21" s="183"/>
      <c r="AR21" s="183"/>
      <c r="AS21" s="183"/>
    </row>
    <row r="22" spans="2:45">
      <c r="B22" s="22"/>
      <c r="C22" s="204" t="s">
        <v>102</v>
      </c>
      <c r="D22" s="205" t="s">
        <v>91</v>
      </c>
      <c r="E22" s="206" t="s">
        <v>92</v>
      </c>
      <c r="F22" s="11"/>
      <c r="G22" s="200"/>
      <c r="H22" s="183"/>
      <c r="I22" s="187"/>
      <c r="J22" s="183"/>
      <c r="K22" s="183"/>
      <c r="L22" s="183"/>
      <c r="M22" s="183"/>
      <c r="N22" s="183"/>
      <c r="O22" s="183"/>
      <c r="P22" s="183"/>
      <c r="Q22" s="183"/>
      <c r="R22" s="183"/>
      <c r="S22" s="183"/>
      <c r="T22" s="183"/>
      <c r="U22" s="183"/>
      <c r="V22" s="183"/>
      <c r="W22" s="183"/>
      <c r="X22" s="183"/>
      <c r="Y22" s="183"/>
      <c r="Z22" s="183"/>
      <c r="AA22" s="183"/>
      <c r="AB22" s="187"/>
      <c r="AC22" s="183"/>
      <c r="AD22" s="183"/>
      <c r="AE22" s="183"/>
      <c r="AF22" s="183"/>
      <c r="AG22" s="183"/>
      <c r="AH22" s="183"/>
      <c r="AI22" s="183"/>
      <c r="AJ22" s="183"/>
      <c r="AK22" s="183"/>
      <c r="AL22" s="183"/>
      <c r="AM22" s="183"/>
      <c r="AN22" s="183"/>
      <c r="AO22" s="183"/>
      <c r="AP22" s="183"/>
      <c r="AQ22" s="183"/>
      <c r="AR22" s="183"/>
      <c r="AS22" s="183"/>
    </row>
    <row r="23" spans="2:45">
      <c r="B23" s="22"/>
      <c r="C23" s="250" t="s">
        <v>103</v>
      </c>
      <c r="D23" s="259"/>
      <c r="E23" s="259"/>
      <c r="F23" s="11"/>
      <c r="G23" s="320">
        <f>IFERROR(VLOOKUP('1) Business Info'!D19,Lkups!$AB:$AB,1,0),0)</f>
        <v>0</v>
      </c>
      <c r="H23" s="320" t="str">
        <f>IF(G23&lt;&gt;0,"Any Auto coverage is not available for the selected business type.","")</f>
        <v/>
      </c>
      <c r="I23" s="187"/>
      <c r="J23" s="183"/>
      <c r="K23" s="183"/>
      <c r="L23" s="183"/>
      <c r="M23" s="183"/>
      <c r="N23" s="183"/>
      <c r="O23" s="183"/>
      <c r="P23" s="183"/>
      <c r="Q23" s="183"/>
      <c r="R23" s="183"/>
      <c r="S23" s="183"/>
      <c r="T23" s="183"/>
      <c r="U23" s="183"/>
      <c r="V23" s="183"/>
      <c r="W23" s="183"/>
      <c r="X23" s="183"/>
      <c r="Y23" s="183"/>
      <c r="Z23" s="183"/>
      <c r="AA23" s="187"/>
      <c r="AB23" s="187"/>
      <c r="AC23" s="183"/>
      <c r="AD23" s="183"/>
      <c r="AE23" s="183"/>
      <c r="AF23" s="183"/>
      <c r="AG23" s="183"/>
      <c r="AH23" s="183"/>
      <c r="AI23" s="183"/>
      <c r="AJ23" s="183"/>
      <c r="AK23" s="183"/>
      <c r="AL23" s="183"/>
      <c r="AM23" s="183"/>
      <c r="AN23" s="183"/>
      <c r="AO23" s="183"/>
      <c r="AP23" s="183"/>
      <c r="AQ23" s="183"/>
      <c r="AR23" s="183"/>
      <c r="AS23" s="183"/>
    </row>
    <row r="24" spans="2:45">
      <c r="B24" s="22"/>
      <c r="C24" s="250" t="s">
        <v>104</v>
      </c>
      <c r="D24" s="259"/>
      <c r="E24" s="259"/>
      <c r="F24" s="11"/>
      <c r="G24" s="319"/>
      <c r="H24" s="183"/>
      <c r="I24" s="187"/>
      <c r="J24" s="183"/>
      <c r="K24" s="183"/>
      <c r="L24" s="183"/>
      <c r="M24" s="183"/>
      <c r="N24" s="183"/>
      <c r="O24" s="183"/>
      <c r="P24" s="183"/>
      <c r="Q24" s="183"/>
      <c r="R24" s="183"/>
      <c r="S24" s="183"/>
      <c r="T24" s="183"/>
      <c r="U24" s="183"/>
      <c r="V24" s="183"/>
      <c r="W24" s="183"/>
      <c r="X24" s="183"/>
      <c r="Y24" s="183"/>
      <c r="Z24" s="183"/>
      <c r="AA24" s="183"/>
      <c r="AB24" s="187"/>
      <c r="AC24" s="183"/>
      <c r="AD24" s="183"/>
      <c r="AE24" s="183"/>
      <c r="AF24" s="183"/>
      <c r="AG24" s="183"/>
      <c r="AH24" s="183"/>
      <c r="AI24" s="183"/>
      <c r="AJ24" s="183"/>
      <c r="AK24" s="183"/>
      <c r="AL24" s="183"/>
      <c r="AM24" s="183"/>
      <c r="AN24" s="183"/>
      <c r="AO24" s="183"/>
      <c r="AP24" s="183"/>
      <c r="AQ24" s="183"/>
      <c r="AR24" s="183"/>
      <c r="AS24" s="183"/>
    </row>
    <row r="25" spans="2:45">
      <c r="B25" s="22"/>
      <c r="C25" s="250" t="s">
        <v>105</v>
      </c>
      <c r="D25" s="259"/>
      <c r="E25" s="259"/>
      <c r="F25" s="11"/>
      <c r="G25" s="319"/>
      <c r="H25" s="183"/>
      <c r="I25" s="187"/>
      <c r="J25" s="183"/>
      <c r="K25" s="183"/>
      <c r="L25" s="183"/>
      <c r="M25" s="183"/>
      <c r="N25" s="183"/>
      <c r="O25" s="183"/>
      <c r="P25" s="183"/>
      <c r="Q25" s="183"/>
      <c r="R25" s="183"/>
      <c r="S25" s="183"/>
      <c r="T25" s="183"/>
      <c r="U25" s="183"/>
      <c r="V25" s="183"/>
      <c r="W25" s="183"/>
      <c r="X25" s="183"/>
      <c r="Y25" s="183"/>
      <c r="Z25" s="183"/>
      <c r="AA25" s="183"/>
      <c r="AB25" s="187"/>
      <c r="AC25" s="183"/>
      <c r="AD25" s="183"/>
      <c r="AE25" s="183"/>
      <c r="AF25" s="183"/>
      <c r="AG25" s="183"/>
      <c r="AH25" s="183"/>
      <c r="AI25" s="183"/>
      <c r="AJ25" s="183"/>
      <c r="AK25" s="183"/>
      <c r="AL25" s="183"/>
      <c r="AM25" s="183"/>
      <c r="AN25" s="183"/>
      <c r="AO25" s="183"/>
      <c r="AP25" s="183"/>
      <c r="AQ25" s="183"/>
      <c r="AR25" s="183"/>
      <c r="AS25" s="183"/>
    </row>
    <row r="26" spans="2:45">
      <c r="B26" s="22"/>
      <c r="C26" s="421" t="str">
        <f>Lkups!AD9</f>
        <v/>
      </c>
      <c r="D26" s="421"/>
      <c r="E26" s="421"/>
      <c r="F26" s="11"/>
      <c r="G26" s="319"/>
      <c r="H26" s="183"/>
      <c r="I26" s="187"/>
      <c r="J26" s="183"/>
      <c r="K26" s="183"/>
      <c r="L26" s="183"/>
      <c r="M26" s="183"/>
      <c r="N26" s="183"/>
      <c r="O26" s="183"/>
      <c r="P26" s="183"/>
      <c r="Q26" s="183"/>
      <c r="R26" s="183"/>
      <c r="S26" s="183"/>
      <c r="T26" s="183"/>
      <c r="U26" s="183"/>
      <c r="V26" s="183"/>
      <c r="W26" s="183"/>
      <c r="X26" s="183"/>
      <c r="Y26" s="183"/>
      <c r="Z26" s="183"/>
      <c r="AA26" s="183"/>
      <c r="AB26" s="187"/>
      <c r="AC26" s="183"/>
      <c r="AD26" s="183"/>
      <c r="AE26" s="183"/>
      <c r="AF26" s="183"/>
      <c r="AG26" s="183"/>
      <c r="AH26" s="183"/>
      <c r="AI26" s="183"/>
      <c r="AJ26" s="183"/>
      <c r="AK26" s="183"/>
      <c r="AL26" s="183"/>
      <c r="AM26" s="183"/>
      <c r="AN26" s="183"/>
      <c r="AO26" s="183"/>
      <c r="AP26" s="183"/>
      <c r="AQ26" s="183"/>
      <c r="AR26" s="183"/>
      <c r="AS26" s="183"/>
    </row>
    <row r="27" spans="2:45">
      <c r="B27" s="22"/>
      <c r="C27" s="422" t="str">
        <f>Lkups!AD10</f>
        <v xml:space="preserve"> </v>
      </c>
      <c r="D27" s="422"/>
      <c r="E27" s="422"/>
      <c r="F27" s="11"/>
      <c r="G27" s="200"/>
      <c r="H27" s="183"/>
      <c r="I27" s="187"/>
      <c r="J27" s="183"/>
      <c r="K27" s="183"/>
      <c r="L27" s="183"/>
      <c r="M27" s="183"/>
      <c r="N27" s="183"/>
      <c r="O27" s="183"/>
      <c r="P27" s="183"/>
      <c r="Q27" s="183"/>
      <c r="R27" s="183"/>
      <c r="S27" s="183"/>
      <c r="T27" s="183"/>
      <c r="U27" s="183"/>
      <c r="V27" s="183"/>
      <c r="W27" s="183"/>
      <c r="X27" s="183"/>
      <c r="Y27" s="183"/>
      <c r="Z27" s="183"/>
      <c r="AA27" s="183"/>
      <c r="AB27" s="187"/>
      <c r="AC27" s="183"/>
      <c r="AD27" s="183"/>
      <c r="AE27" s="183"/>
      <c r="AF27" s="183"/>
      <c r="AG27" s="183"/>
      <c r="AH27" s="183"/>
      <c r="AI27" s="183"/>
      <c r="AJ27" s="183"/>
      <c r="AK27" s="183"/>
      <c r="AL27" s="183"/>
      <c r="AM27" s="183"/>
      <c r="AN27" s="183"/>
      <c r="AO27" s="183"/>
      <c r="AP27" s="183"/>
      <c r="AQ27" s="183"/>
      <c r="AR27" s="183"/>
      <c r="AS27" s="183"/>
    </row>
    <row r="28" spans="2:45">
      <c r="B28" s="22"/>
      <c r="C28" s="366" t="s">
        <v>106</v>
      </c>
      <c r="D28" s="31"/>
      <c r="E28" s="31"/>
      <c r="F28" s="11"/>
      <c r="G28" s="200"/>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row>
    <row r="29" spans="2:45">
      <c r="B29" s="22"/>
      <c r="C29" s="204" t="s">
        <v>107</v>
      </c>
      <c r="D29" s="188" t="s">
        <v>91</v>
      </c>
      <c r="E29" s="188" t="s">
        <v>92</v>
      </c>
      <c r="F29" s="11"/>
      <c r="G29" s="200"/>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row>
    <row r="30" spans="2:45">
      <c r="B30" s="22"/>
      <c r="C30" s="262"/>
      <c r="D30" s="259"/>
      <c r="E30" s="259"/>
      <c r="F30" s="11"/>
      <c r="G30" s="200"/>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row>
    <row r="31" spans="2:45">
      <c r="B31" s="22"/>
      <c r="C31" s="262"/>
      <c r="D31" s="259"/>
      <c r="E31" s="259"/>
      <c r="F31" s="11"/>
      <c r="G31" s="200"/>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row>
    <row r="32" spans="2:45">
      <c r="B32" s="22"/>
      <c r="C32" s="262"/>
      <c r="D32" s="259"/>
      <c r="E32" s="259"/>
      <c r="F32" s="11"/>
      <c r="G32" s="200"/>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row>
    <row r="33" spans="2:45">
      <c r="B33" s="22"/>
      <c r="C33" s="262"/>
      <c r="D33" s="259"/>
      <c r="E33" s="259"/>
      <c r="F33" s="11"/>
      <c r="G33" s="200"/>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row>
    <row r="34" spans="2:45">
      <c r="B34" s="22"/>
      <c r="C34" s="262"/>
      <c r="D34" s="259"/>
      <c r="E34" s="259"/>
      <c r="F34" s="11"/>
      <c r="G34" s="200"/>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row>
    <row r="35" spans="2:45">
      <c r="B35" s="22"/>
      <c r="C35" s="365" t="s">
        <v>108</v>
      </c>
      <c r="D35" s="30"/>
      <c r="E35" s="30"/>
      <c r="F35" s="11"/>
      <c r="G35" s="200"/>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row>
    <row r="36" spans="2:45" ht="16.149999999999999" thickBot="1">
      <c r="B36" s="14"/>
      <c r="C36" s="15"/>
      <c r="D36" s="15"/>
      <c r="E36" s="15"/>
      <c r="F36" s="16"/>
      <c r="G36" s="200"/>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row>
    <row r="37" spans="2:45">
      <c r="C37" s="183"/>
      <c r="D37" s="183"/>
      <c r="E37" s="183"/>
      <c r="F37" s="183"/>
      <c r="G37" s="200"/>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row>
    <row r="38" spans="2:45">
      <c r="C38" s="183"/>
      <c r="D38" s="183"/>
      <c r="E38" s="183"/>
      <c r="F38" s="183"/>
      <c r="G38" s="200"/>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row>
    <row r="39" spans="2:45">
      <c r="C39" s="183"/>
      <c r="D39" s="183"/>
      <c r="E39" s="183"/>
      <c r="F39" s="183"/>
      <c r="G39" s="200"/>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row>
    <row r="40" spans="2:45">
      <c r="C40" s="183"/>
      <c r="D40" s="183"/>
      <c r="E40" s="183"/>
      <c r="F40" s="183"/>
      <c r="G40" s="200"/>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row>
    <row r="41" spans="2:45">
      <c r="C41" s="183"/>
      <c r="D41" s="183"/>
      <c r="E41" s="183"/>
      <c r="F41" s="183"/>
      <c r="G41" s="200"/>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row>
    <row r="42" spans="2:45">
      <c r="C42" s="183"/>
      <c r="D42" s="183"/>
      <c r="E42" s="183"/>
      <c r="F42" s="183"/>
      <c r="G42" s="200"/>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row>
    <row r="43" spans="2:45">
      <c r="C43" s="183"/>
      <c r="D43" s="183"/>
      <c r="E43" s="183"/>
      <c r="F43" s="183"/>
      <c r="G43" s="200"/>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row>
    <row r="44" spans="2:45">
      <c r="C44" s="183"/>
      <c r="D44" s="183"/>
      <c r="E44" s="183"/>
      <c r="F44" s="183"/>
      <c r="G44" s="200"/>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row>
    <row r="45" spans="2:45">
      <c r="C45" s="183"/>
      <c r="D45" s="183"/>
      <c r="E45" s="183"/>
      <c r="F45" s="183"/>
      <c r="G45" s="200"/>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row>
    <row r="46" spans="2:45">
      <c r="C46" s="183"/>
      <c r="D46" s="183"/>
      <c r="E46" s="183"/>
      <c r="F46" s="183"/>
      <c r="G46" s="200"/>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row>
  </sheetData>
  <sheetProtection algorithmName="SHA-512" hashValue="Oo0V0SWDDM/1p6+K5OvT5Wu++oMkaVZMrDw+8fSSGvgF4l+d7EQGp/9/11ZTKIQgAZV77t5cP0F7wdeZPrEjWg==" saltValue="PtrfAbEwl9Ua5AS4FPH3YQ==" spinCount="100000" sheet="1" objects="1" scenarios="1"/>
  <mergeCells count="4">
    <mergeCell ref="C26:E26"/>
    <mergeCell ref="C20:E20"/>
    <mergeCell ref="C27:E27"/>
    <mergeCell ref="C21:E21"/>
  </mergeCells>
  <conditionalFormatting sqref="C20:E20 C26:E27">
    <cfRule type="beginsWith" dxfId="130" priority="1" operator="beginsWith" text="Please">
      <formula>LEFT(C20,LEN("Please"))="Please"</formula>
    </cfRule>
  </conditionalFormatting>
  <conditionalFormatting sqref="D12:E12">
    <cfRule type="expression" dxfId="129" priority="4">
      <formula>$D$16="Yes"</formula>
    </cfRule>
  </conditionalFormatting>
  <conditionalFormatting sqref="D16:E16">
    <cfRule type="expression" dxfId="128" priority="13">
      <formula>$D$12="Yes"</formula>
    </cfRule>
  </conditionalFormatting>
  <conditionalFormatting sqref="D23:E23">
    <cfRule type="expression" dxfId="127" priority="31">
      <formula>$G$23&lt;&gt;0</formula>
    </cfRule>
    <cfRule type="expression" dxfId="126" priority="36">
      <formula>OR($D$24="Yes",$D$25="Yes")</formula>
    </cfRule>
  </conditionalFormatting>
  <conditionalFormatting sqref="D24:E25">
    <cfRule type="expression" dxfId="125" priority="32">
      <formula>$D$23="Yes"</formula>
    </cfRule>
  </conditionalFormatting>
  <conditionalFormatting sqref="E12">
    <cfRule type="expression" dxfId="124" priority="7">
      <formula>$D$12="No"</formula>
    </cfRule>
  </conditionalFormatting>
  <conditionalFormatting sqref="E13">
    <cfRule type="expression" dxfId="123" priority="17">
      <formula>$D$13="No"</formula>
    </cfRule>
  </conditionalFormatting>
  <conditionalFormatting sqref="E14">
    <cfRule type="expression" dxfId="122" priority="18">
      <formula>$D$14="No"</formula>
    </cfRule>
  </conditionalFormatting>
  <conditionalFormatting sqref="E15">
    <cfRule type="expression" dxfId="121" priority="19">
      <formula>$D$15="No"</formula>
    </cfRule>
  </conditionalFormatting>
  <conditionalFormatting sqref="E16">
    <cfRule type="expression" dxfId="120" priority="21">
      <formula>$D$16="No"</formula>
    </cfRule>
  </conditionalFormatting>
  <conditionalFormatting sqref="E17">
    <cfRule type="expression" dxfId="119" priority="25">
      <formula>$D$17="No"</formula>
    </cfRule>
  </conditionalFormatting>
  <conditionalFormatting sqref="E18">
    <cfRule type="expression" dxfId="118" priority="9">
      <formula>$D$18="No"</formula>
    </cfRule>
  </conditionalFormatting>
  <conditionalFormatting sqref="E19">
    <cfRule type="expression" dxfId="117" priority="30">
      <formula>$D$19="No"</formula>
    </cfRule>
  </conditionalFormatting>
  <conditionalFormatting sqref="E23">
    <cfRule type="expression" dxfId="116" priority="34">
      <formula>$D$23="No"</formula>
    </cfRule>
  </conditionalFormatting>
  <conditionalFormatting sqref="E24">
    <cfRule type="expression" dxfId="115" priority="1669">
      <formula>$D$24="No"</formula>
    </cfRule>
  </conditionalFormatting>
  <conditionalFormatting sqref="E25">
    <cfRule type="expression" dxfId="114" priority="1670">
      <formula>$D$25="No"</formula>
    </cfRule>
  </conditionalFormatting>
  <conditionalFormatting sqref="E30">
    <cfRule type="expression" dxfId="113" priority="37">
      <formula>$D$30="No"</formula>
    </cfRule>
  </conditionalFormatting>
  <conditionalFormatting sqref="E31">
    <cfRule type="expression" dxfId="112" priority="38">
      <formula>$D$31="No"</formula>
    </cfRule>
  </conditionalFormatting>
  <conditionalFormatting sqref="E32">
    <cfRule type="expression" dxfId="111" priority="39">
      <formula>$D$32="No"</formula>
    </cfRule>
  </conditionalFormatting>
  <conditionalFormatting sqref="E33">
    <cfRule type="expression" dxfId="110" priority="40">
      <formula>$D$33="No"</formula>
    </cfRule>
  </conditionalFormatting>
  <conditionalFormatting sqref="E34">
    <cfRule type="expression" dxfId="109" priority="1112">
      <formula>$D$34="No"</formula>
    </cfRule>
  </conditionalFormatting>
  <hyperlinks>
    <hyperlink ref="E8" location="'Quick Start Guide'!A1" display="Back to Quick Start Guide" xr:uid="{075A3816-1338-4E7C-A34C-73A793082FA6}"/>
    <hyperlink ref="C8" location="Glossary!C20:D31" display="Coverage Information Glossary" xr:uid="{F84012C5-F45D-4274-8206-8960EE2F7519}"/>
  </hyperlinks>
  <pageMargins left="0.7" right="0.7" top="0.75" bottom="0.75" header="0.3" footer="0.3"/>
  <pageSetup orientation="portrait" r:id="rId1"/>
  <ignoredErrors>
    <ignoredError sqref="C6"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AD23464-6092-4A4E-A3B7-28C6D755387E}">
          <x14:formula1>
            <xm:f>Lkups!$E$2:$E$4</xm:f>
          </x14:formula1>
          <xm:sqref>E29 D23:D25 D12:D19 D29:D34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AA784-BB13-4A8D-B1F8-5D63747D5649}">
  <sheetPr codeName="Sheet5"/>
  <dimension ref="A1:CB103"/>
  <sheetViews>
    <sheetView zoomScale="90" zoomScaleNormal="90" workbookViewId="0"/>
  </sheetViews>
  <sheetFormatPr defaultColWidth="8.7109375" defaultRowHeight="15.6"/>
  <cols>
    <col min="1" max="1" width="3.42578125" style="196" customWidth="1"/>
    <col min="2" max="2" width="2.7109375" style="196" customWidth="1"/>
    <col min="3" max="3" width="16.42578125" style="196" customWidth="1"/>
    <col min="4" max="4" width="12.7109375" style="196" customWidth="1"/>
    <col min="5" max="5" width="26.28515625" style="196" customWidth="1"/>
    <col min="6" max="6" width="17.7109375" style="196" bestFit="1" customWidth="1"/>
    <col min="7" max="7" width="19.42578125" style="196" customWidth="1"/>
    <col min="8" max="8" width="12.28515625" style="196" bestFit="1" customWidth="1"/>
    <col min="9" max="9" width="17.28515625" style="196" customWidth="1"/>
    <col min="10" max="10" width="21.28515625" style="196" customWidth="1"/>
    <col min="11" max="11" width="24.28515625" style="196" customWidth="1"/>
    <col min="12" max="13" width="12.28515625" style="196" bestFit="1" customWidth="1"/>
    <col min="14" max="14" width="15.42578125" style="196" bestFit="1" customWidth="1"/>
    <col min="15" max="15" width="12.28515625" style="196" customWidth="1"/>
    <col min="16" max="16" width="18.7109375" style="196" customWidth="1"/>
    <col min="17" max="18" width="12.28515625" style="196" bestFit="1" customWidth="1"/>
    <col min="19" max="19" width="26.7109375" style="196" customWidth="1"/>
    <col min="20" max="20" width="17.7109375" style="196" customWidth="1"/>
    <col min="21" max="22" width="11.28515625" style="196" customWidth="1"/>
    <col min="23" max="28" width="23.42578125" style="196" customWidth="1"/>
    <col min="29" max="29" width="2.42578125" style="196" customWidth="1"/>
    <col min="30" max="31" width="11.7109375" style="196" hidden="1" customWidth="1"/>
    <col min="32" max="32" width="13.28515625" style="196" hidden="1" customWidth="1"/>
    <col min="33" max="33" width="9.7109375" style="196" hidden="1" customWidth="1"/>
    <col min="34" max="34" width="10" style="196" hidden="1" customWidth="1"/>
    <col min="35" max="35" width="7.42578125" style="196" hidden="1" customWidth="1"/>
    <col min="36" max="36" width="4.7109375" style="196" hidden="1" customWidth="1"/>
    <col min="37" max="60" width="5.28515625" style="196" hidden="1" customWidth="1"/>
    <col min="61" max="80" width="11.28515625" style="196" customWidth="1"/>
    <col min="81" max="16384" width="8.7109375" style="196"/>
  </cols>
  <sheetData>
    <row r="1" spans="1:80" ht="16.149999999999999" thickBot="1">
      <c r="B1" s="185"/>
      <c r="C1" s="185"/>
      <c r="D1" s="185"/>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c r="BM1" s="183"/>
      <c r="BN1" s="183"/>
      <c r="BO1" s="183"/>
      <c r="BP1" s="183"/>
      <c r="BQ1" s="183"/>
      <c r="BR1" s="183"/>
      <c r="BS1" s="183"/>
      <c r="BT1" s="183"/>
      <c r="BU1" s="183"/>
      <c r="BV1" s="183"/>
      <c r="BW1" s="183"/>
      <c r="BX1" s="183"/>
      <c r="BY1" s="183"/>
      <c r="BZ1" s="183"/>
      <c r="CA1" s="183"/>
      <c r="CB1" s="183"/>
    </row>
    <row r="2" spans="1:80">
      <c r="B2" s="17"/>
      <c r="C2" s="3"/>
      <c r="D2" s="3"/>
      <c r="E2" s="3"/>
      <c r="F2" s="3"/>
      <c r="G2" s="3"/>
      <c r="H2" s="3"/>
      <c r="I2" s="3"/>
      <c r="J2" s="3"/>
      <c r="K2" s="3"/>
      <c r="L2" s="3"/>
      <c r="M2" s="3"/>
      <c r="N2" s="3"/>
      <c r="O2" s="3"/>
      <c r="P2" s="3"/>
      <c r="Q2" s="3"/>
      <c r="R2" s="3"/>
      <c r="S2" s="3"/>
      <c r="T2" s="3"/>
      <c r="U2" s="3"/>
      <c r="V2" s="3"/>
      <c r="W2" s="3"/>
      <c r="X2" s="3"/>
      <c r="Y2" s="3"/>
      <c r="Z2" s="3"/>
      <c r="AA2" s="3"/>
      <c r="AB2" s="3"/>
      <c r="AC2" s="32"/>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c r="BY2" s="183"/>
      <c r="BZ2" s="183"/>
      <c r="CA2" s="183"/>
      <c r="CB2" s="183"/>
    </row>
    <row r="3" spans="1:80">
      <c r="B3" s="47"/>
      <c r="C3" s="8"/>
      <c r="D3" s="8"/>
      <c r="E3" s="8"/>
      <c r="F3" s="8"/>
      <c r="G3" s="8"/>
      <c r="H3" s="8"/>
      <c r="I3" s="8"/>
      <c r="J3" s="8"/>
      <c r="K3" s="8"/>
      <c r="L3" s="8"/>
      <c r="M3" s="8"/>
      <c r="N3" s="8"/>
      <c r="O3" s="8"/>
      <c r="P3" s="8"/>
      <c r="Q3" s="8"/>
      <c r="R3" s="8"/>
      <c r="S3" s="8"/>
      <c r="T3" s="8"/>
      <c r="U3" s="8"/>
      <c r="V3" s="8"/>
      <c r="W3" s="8"/>
      <c r="X3" s="8"/>
      <c r="Y3" s="8"/>
      <c r="Z3" s="8"/>
      <c r="AA3" s="8"/>
      <c r="AB3" s="8"/>
      <c r="AC3" s="11"/>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3"/>
      <c r="BH3" s="183"/>
      <c r="BI3" s="183"/>
      <c r="BJ3" s="183"/>
      <c r="BK3" s="183"/>
      <c r="BL3" s="183"/>
      <c r="BM3" s="183"/>
      <c r="BN3" s="183"/>
      <c r="BO3" s="183"/>
      <c r="BP3" s="183"/>
      <c r="BQ3" s="183"/>
      <c r="BR3" s="183"/>
      <c r="BS3" s="183"/>
      <c r="BT3" s="183"/>
      <c r="BU3" s="183"/>
      <c r="BV3" s="183"/>
      <c r="BW3" s="183"/>
      <c r="BX3" s="183"/>
      <c r="BY3" s="183"/>
      <c r="BZ3" s="183"/>
      <c r="CA3" s="183"/>
      <c r="CB3" s="183"/>
    </row>
    <row r="4" spans="1:80">
      <c r="B4" s="47"/>
      <c r="C4" s="8"/>
      <c r="D4" s="8"/>
      <c r="E4" s="8"/>
      <c r="F4" s="8"/>
      <c r="G4" s="8"/>
      <c r="H4" s="8"/>
      <c r="I4" s="8"/>
      <c r="J4" s="8"/>
      <c r="K4" s="8"/>
      <c r="L4" s="8"/>
      <c r="M4" s="8"/>
      <c r="N4" s="8"/>
      <c r="O4" s="8"/>
      <c r="P4" s="8"/>
      <c r="Q4" s="8"/>
      <c r="R4" s="8"/>
      <c r="S4" s="8"/>
      <c r="T4" s="8"/>
      <c r="U4" s="8"/>
      <c r="V4" s="8"/>
      <c r="W4" s="8"/>
      <c r="X4" s="8"/>
      <c r="Y4" s="8"/>
      <c r="Z4" s="8"/>
      <c r="AA4" s="8"/>
      <c r="AB4" s="8"/>
      <c r="AC4" s="11"/>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183"/>
      <c r="BV4" s="183"/>
      <c r="BW4" s="183"/>
      <c r="BX4" s="183"/>
      <c r="BY4" s="183"/>
      <c r="BZ4" s="183"/>
      <c r="CA4" s="183"/>
      <c r="CB4" s="183"/>
    </row>
    <row r="5" spans="1:80">
      <c r="B5" s="47"/>
      <c r="C5" s="8"/>
      <c r="D5" s="8"/>
      <c r="E5" s="8"/>
      <c r="F5" s="8"/>
      <c r="G5" s="8"/>
      <c r="H5" s="8"/>
      <c r="I5" s="8"/>
      <c r="J5" s="8"/>
      <c r="K5" s="8"/>
      <c r="L5" s="8"/>
      <c r="M5" s="8"/>
      <c r="N5" s="8"/>
      <c r="O5" s="8"/>
      <c r="P5" s="8"/>
      <c r="Q5" s="8"/>
      <c r="R5" s="8"/>
      <c r="S5" s="8"/>
      <c r="T5" s="8"/>
      <c r="U5" s="8"/>
      <c r="V5" s="8"/>
      <c r="W5" s="8"/>
      <c r="X5" s="8"/>
      <c r="Y5" s="8"/>
      <c r="Z5" s="8"/>
      <c r="AA5" s="8"/>
      <c r="AB5" s="8"/>
      <c r="AC5" s="11"/>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c r="BQ5" s="183"/>
      <c r="BR5" s="183"/>
      <c r="BS5" s="183"/>
      <c r="BT5" s="183"/>
      <c r="BU5" s="183"/>
      <c r="BV5" s="183"/>
      <c r="BW5" s="183"/>
      <c r="BX5" s="183"/>
      <c r="BY5" s="183"/>
      <c r="BZ5" s="183"/>
      <c r="CA5" s="183"/>
      <c r="CB5" s="183"/>
    </row>
    <row r="6" spans="1:80" ht="15.6" customHeight="1">
      <c r="B6" s="6"/>
      <c r="C6" s="7" t="str">
        <f>"Small Fleet Quoting Template v"&amp;Version!$A$2</f>
        <v>Small Fleet Quoting Template v1.1</v>
      </c>
      <c r="D6" s="8"/>
      <c r="E6" s="8"/>
      <c r="F6" s="8"/>
      <c r="G6" s="8"/>
      <c r="H6" s="19" t="s">
        <v>36</v>
      </c>
      <c r="I6" s="425" t="str">
        <f>AD6</f>
        <v>(auto populated field)</v>
      </c>
      <c r="J6" s="425"/>
      <c r="K6" s="425"/>
      <c r="L6" s="20"/>
      <c r="M6" s="8"/>
      <c r="N6" s="8"/>
      <c r="O6" s="8"/>
      <c r="P6" s="8"/>
      <c r="Q6" s="8"/>
      <c r="R6" s="8"/>
      <c r="S6" s="8"/>
      <c r="T6" s="8"/>
      <c r="U6" s="8"/>
      <c r="V6" s="8"/>
      <c r="W6" s="8"/>
      <c r="X6" s="8"/>
      <c r="Y6" s="8"/>
      <c r="Z6" s="8"/>
      <c r="AA6" s="8"/>
      <c r="AB6" s="8"/>
      <c r="AC6" s="11"/>
      <c r="AD6" s="340" t="str">
        <f>IF('1) Business Info'!$D$15="","(auto populated field)",'1) Business Info'!$D$15)</f>
        <v>(auto populated field)</v>
      </c>
      <c r="AE6" s="352"/>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83"/>
      <c r="CA6" s="183"/>
      <c r="CB6" s="183"/>
    </row>
    <row r="7" spans="1:80" ht="15.6" customHeight="1">
      <c r="B7" s="6"/>
      <c r="C7" s="7" t="s">
        <v>109</v>
      </c>
      <c r="D7" s="8"/>
      <c r="E7" s="8"/>
      <c r="F7" s="8"/>
      <c r="G7" s="8"/>
      <c r="H7" s="19" t="s">
        <v>38</v>
      </c>
      <c r="I7" s="430" t="str">
        <f>AD7</f>
        <v>(auto populated field)</v>
      </c>
      <c r="J7" s="430"/>
      <c r="K7" s="430"/>
      <c r="L7" s="8"/>
      <c r="M7" s="8"/>
      <c r="N7" s="8"/>
      <c r="O7" s="8"/>
      <c r="P7" s="8"/>
      <c r="Q7" s="8"/>
      <c r="R7" s="8"/>
      <c r="S7" s="8"/>
      <c r="T7" s="8"/>
      <c r="U7" s="8"/>
      <c r="V7" s="8"/>
      <c r="W7" s="8"/>
      <c r="X7" s="8"/>
      <c r="Y7" s="8"/>
      <c r="Z7" s="8"/>
      <c r="AA7" s="8"/>
      <c r="AB7" s="8"/>
      <c r="AC7" s="11"/>
      <c r="AD7" s="341" t="str">
        <f>IF('1) Business Info'!$H$11="","(auto populated field)",'1) Business Info'!$H$11)</f>
        <v>(auto populated field)</v>
      </c>
      <c r="AE7" s="35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3"/>
      <c r="BQ7" s="183"/>
      <c r="BR7" s="183"/>
      <c r="BS7" s="183"/>
      <c r="BT7" s="183"/>
      <c r="BU7" s="183"/>
      <c r="BV7" s="183"/>
      <c r="BW7" s="183"/>
      <c r="BX7" s="183"/>
      <c r="BY7" s="183"/>
      <c r="BZ7" s="183"/>
      <c r="CA7" s="183"/>
      <c r="CB7" s="183"/>
    </row>
    <row r="8" spans="1:80">
      <c r="B8" s="6"/>
      <c r="C8" s="428" t="s">
        <v>110</v>
      </c>
      <c r="D8" s="428"/>
      <c r="E8" s="8"/>
      <c r="F8" s="8"/>
      <c r="G8" s="19"/>
      <c r="H8" s="19"/>
      <c r="I8" s="8"/>
      <c r="J8" s="8"/>
      <c r="K8" s="369" t="s">
        <v>40</v>
      </c>
      <c r="L8" s="8"/>
      <c r="M8" s="8"/>
      <c r="N8" s="8"/>
      <c r="O8" s="8"/>
      <c r="P8" s="8"/>
      <c r="Q8" s="8"/>
      <c r="R8" s="8"/>
      <c r="S8" s="8"/>
      <c r="T8" s="8"/>
      <c r="U8" s="8"/>
      <c r="V8" s="8"/>
      <c r="W8" s="8"/>
      <c r="X8" s="8"/>
      <c r="Y8" s="8"/>
      <c r="Z8" s="8"/>
      <c r="AA8" s="8"/>
      <c r="AB8" s="8"/>
      <c r="AC8" s="11"/>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c r="BW8" s="183"/>
      <c r="BX8" s="183"/>
      <c r="BY8" s="183"/>
      <c r="BZ8" s="183"/>
      <c r="CA8" s="183"/>
      <c r="CB8" s="183"/>
    </row>
    <row r="9" spans="1:80">
      <c r="A9" s="184"/>
      <c r="B9" s="22"/>
      <c r="C9" s="368"/>
      <c r="D9" s="8"/>
      <c r="E9" s="8"/>
      <c r="F9" s="8"/>
      <c r="G9" s="8"/>
      <c r="H9" s="8"/>
      <c r="I9" s="8"/>
      <c r="J9" s="8"/>
      <c r="K9" s="1"/>
      <c r="L9" s="8"/>
      <c r="M9" s="8"/>
      <c r="N9" s="8"/>
      <c r="O9" s="8"/>
      <c r="P9" s="8"/>
      <c r="Q9" s="8"/>
      <c r="R9" s="8"/>
      <c r="S9" s="8"/>
      <c r="T9" s="8"/>
      <c r="U9" s="8"/>
      <c r="V9" s="8"/>
      <c r="W9" s="8"/>
      <c r="X9" s="8"/>
      <c r="Y9" s="8"/>
      <c r="Z9" s="8"/>
      <c r="AA9" s="8"/>
      <c r="AB9" s="8"/>
      <c r="AC9" s="11"/>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183"/>
      <c r="CB9" s="183"/>
    </row>
    <row r="10" spans="1:80" ht="16.149999999999999" customHeight="1">
      <c r="A10" s="184"/>
      <c r="B10" s="22"/>
      <c r="C10" s="210" t="s">
        <v>111</v>
      </c>
      <c r="D10" s="211"/>
      <c r="E10" s="211"/>
      <c r="F10" s="211"/>
      <c r="G10" s="211"/>
      <c r="H10" s="212"/>
      <c r="I10" s="1"/>
      <c r="J10" s="427" t="str">
        <f>IF(SUM(AJ19:BH19)=0,"","Missing info in column(s): 
"&amp;AJ16)</f>
        <v/>
      </c>
      <c r="K10" s="427"/>
      <c r="L10" s="8"/>
      <c r="M10" s="8"/>
      <c r="N10" s="8"/>
      <c r="O10" s="8"/>
      <c r="P10" s="8"/>
      <c r="Q10" s="8"/>
      <c r="R10" s="8"/>
      <c r="S10" s="8"/>
      <c r="T10" s="8"/>
      <c r="U10" s="8"/>
      <c r="V10" s="8"/>
      <c r="W10" s="8"/>
      <c r="X10" s="8"/>
      <c r="Y10" s="8"/>
      <c r="Z10" s="8"/>
      <c r="AA10" s="8"/>
      <c r="AB10" s="8"/>
      <c r="AC10" s="11"/>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row>
    <row r="11" spans="1:80" ht="16.149999999999999" customHeight="1">
      <c r="A11" s="184"/>
      <c r="B11" s="22"/>
      <c r="C11" s="263">
        <f>COUNTIF(E20:E59,"Tractor")</f>
        <v>0</v>
      </c>
      <c r="D11" s="264" t="s">
        <v>112</v>
      </c>
      <c r="E11" s="265"/>
      <c r="F11" s="266">
        <f>COUNTIF(D20:D59,"Trailer")</f>
        <v>0</v>
      </c>
      <c r="G11" s="267" t="s">
        <v>113</v>
      </c>
      <c r="H11" s="268"/>
      <c r="I11" s="33"/>
      <c r="J11" s="427"/>
      <c r="K11" s="427"/>
      <c r="L11" s="8"/>
      <c r="M11" s="8"/>
      <c r="N11" s="8"/>
      <c r="O11" s="8"/>
      <c r="P11" s="8"/>
      <c r="Q11" s="8"/>
      <c r="R11" s="8"/>
      <c r="S11" s="8"/>
      <c r="T11" s="8"/>
      <c r="U11" s="8"/>
      <c r="V11" s="8"/>
      <c r="W11" s="8"/>
      <c r="X11" s="8"/>
      <c r="Y11" s="8"/>
      <c r="Z11" s="8"/>
      <c r="AA11" s="8"/>
      <c r="AB11" s="8"/>
      <c r="AC11" s="11"/>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row>
    <row r="12" spans="1:80" ht="15.75" customHeight="1" thickBot="1">
      <c r="A12" s="184"/>
      <c r="B12" s="22"/>
      <c r="C12" s="269">
        <f>COUNTIF(D20:D59,"Truck")-COUNTIF(E20:E59,"Tractor")+COUNTIF(D20:D59,"Bus")+COUNTIF(D20:D59,"Van")+COUNTIF(D20:D59,"Auto")</f>
        <v>0</v>
      </c>
      <c r="D12" s="270" t="s">
        <v>114</v>
      </c>
      <c r="E12" s="271"/>
      <c r="F12" s="272">
        <f>IF((C11-F11)&lt;0,0,(C11-F11))</f>
        <v>0</v>
      </c>
      <c r="G12" s="267" t="s">
        <v>115</v>
      </c>
      <c r="H12" s="268"/>
      <c r="I12" s="33"/>
      <c r="J12" s="427"/>
      <c r="K12" s="427"/>
      <c r="L12" s="8"/>
      <c r="M12" s="8"/>
      <c r="N12" s="8"/>
      <c r="O12" s="8"/>
      <c r="P12" s="8"/>
      <c r="Q12" s="8"/>
      <c r="R12" s="8"/>
      <c r="S12" s="8"/>
      <c r="T12" s="8"/>
      <c r="U12" s="8"/>
      <c r="V12" s="8"/>
      <c r="W12" s="8"/>
      <c r="X12" s="8"/>
      <c r="Y12" s="8"/>
      <c r="Z12" s="8"/>
      <c r="AA12" s="8"/>
      <c r="AB12" s="8"/>
      <c r="AC12" s="11"/>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row>
    <row r="13" spans="1:80" ht="15.75" customHeight="1" thickTop="1">
      <c r="A13" s="184"/>
      <c r="B13" s="22"/>
      <c r="C13" s="273">
        <f>SUM(C11:C12)</f>
        <v>0</v>
      </c>
      <c r="D13" s="274" t="s">
        <v>116</v>
      </c>
      <c r="E13" s="275"/>
      <c r="F13" s="276">
        <f>SUM(F11:F12)</f>
        <v>0</v>
      </c>
      <c r="G13" s="274" t="s">
        <v>117</v>
      </c>
      <c r="H13" s="277"/>
      <c r="I13" s="33"/>
      <c r="J13" s="427"/>
      <c r="K13" s="427"/>
      <c r="L13" s="8"/>
      <c r="M13" s="8"/>
      <c r="N13" s="8"/>
      <c r="O13" s="8"/>
      <c r="P13" s="8"/>
      <c r="Q13" s="8"/>
      <c r="R13" s="8"/>
      <c r="S13" s="8"/>
      <c r="T13" s="8"/>
      <c r="U13" s="8"/>
      <c r="V13" s="8"/>
      <c r="W13" s="8"/>
      <c r="X13" s="8"/>
      <c r="Y13" s="8"/>
      <c r="Z13" s="8"/>
      <c r="AA13" s="8"/>
      <c r="AB13" s="8"/>
      <c r="AC13" s="11"/>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row>
    <row r="14" spans="1:80" ht="16.149999999999999" customHeight="1">
      <c r="A14" s="184"/>
      <c r="B14" s="22"/>
      <c r="C14" s="278">
        <f>C13+F13</f>
        <v>0</v>
      </c>
      <c r="D14" s="279" t="s">
        <v>118</v>
      </c>
      <c r="E14" s="280"/>
      <c r="F14" s="280"/>
      <c r="G14" s="280"/>
      <c r="H14" s="281"/>
      <c r="I14" s="33"/>
      <c r="J14" s="427"/>
      <c r="K14" s="427"/>
      <c r="L14" s="8"/>
      <c r="M14" s="8"/>
      <c r="N14" s="8"/>
      <c r="O14" s="8"/>
      <c r="P14" s="8"/>
      <c r="Q14" s="8"/>
      <c r="R14" s="8"/>
      <c r="S14" s="8"/>
      <c r="T14" s="8"/>
      <c r="U14" s="8"/>
      <c r="V14" s="8"/>
      <c r="W14" s="8"/>
      <c r="X14" s="8"/>
      <c r="Y14" s="8"/>
      <c r="Z14" s="8"/>
      <c r="AA14" s="8"/>
      <c r="AB14" s="8"/>
      <c r="AC14" s="11"/>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row>
    <row r="15" spans="1:80" ht="16.149999999999999" customHeight="1">
      <c r="A15" s="184"/>
      <c r="B15" s="22"/>
      <c r="C15" s="429" t="str">
        <f>AJ15</f>
        <v>List vehicles below. Max is 40.</v>
      </c>
      <c r="D15" s="429"/>
      <c r="E15" s="429"/>
      <c r="F15" s="429"/>
      <c r="G15" s="429"/>
      <c r="H15" s="429"/>
      <c r="I15" s="8"/>
      <c r="J15" s="427"/>
      <c r="K15" s="427"/>
      <c r="L15" s="8"/>
      <c r="M15" s="8"/>
      <c r="N15" s="8"/>
      <c r="O15" s="8"/>
      <c r="P15" s="8"/>
      <c r="Q15" s="8"/>
      <c r="R15" s="8"/>
      <c r="S15" s="8"/>
      <c r="T15" s="8"/>
      <c r="U15" s="8"/>
      <c r="V15" s="8"/>
      <c r="W15" s="8"/>
      <c r="X15" s="8"/>
      <c r="Y15" s="8"/>
      <c r="Z15" s="8"/>
      <c r="AA15" s="8"/>
      <c r="AB15" s="8"/>
      <c r="AC15" s="11"/>
      <c r="AD15" s="183"/>
      <c r="AE15" s="183"/>
      <c r="AF15" s="183"/>
      <c r="AG15" s="183"/>
      <c r="AH15" s="183"/>
      <c r="AI15" s="183"/>
      <c r="AJ15" s="328" t="str">
        <f>IF(AND(C13&gt;9,C14&lt;=40),"Acceptable Vehicle Count",IF(AND(C13&gt;0,C13&lt;10),"Fleet minimum is 10 power units.",IF(C14&gt;40,"INELIGIBLE FLEET RISK: Unacceptable vehicle count.","List vehicles below. Max is 40.")))</f>
        <v>List vehicles below. Max is 40.</v>
      </c>
      <c r="AK15" s="328"/>
      <c r="AL15" s="328"/>
      <c r="AM15" s="328"/>
      <c r="AN15" s="328"/>
      <c r="AO15" s="328"/>
      <c r="AP15" s="328"/>
      <c r="AQ15" s="328"/>
      <c r="AR15" s="328"/>
      <c r="AS15" s="328"/>
      <c r="AT15" s="328"/>
      <c r="AU15" s="328"/>
      <c r="AV15" s="328"/>
      <c r="AW15" s="328"/>
      <c r="AX15" s="328"/>
      <c r="AY15" s="328"/>
      <c r="AZ15" s="328"/>
      <c r="BA15" s="328"/>
      <c r="BB15" s="328"/>
      <c r="BC15" s="328"/>
      <c r="BD15" s="328"/>
      <c r="BE15" s="328"/>
      <c r="BF15" s="328"/>
      <c r="BG15" s="328"/>
      <c r="BH15" s="328"/>
      <c r="BI15" s="183"/>
      <c r="BJ15" s="183"/>
      <c r="BK15" s="183"/>
      <c r="BL15" s="183"/>
      <c r="BM15" s="183"/>
      <c r="BN15" s="183"/>
      <c r="BO15" s="183"/>
      <c r="BP15" s="183"/>
      <c r="BQ15" s="183"/>
      <c r="BR15" s="183"/>
      <c r="BS15" s="183"/>
      <c r="BT15" s="183"/>
      <c r="BU15" s="183"/>
      <c r="BV15" s="183"/>
      <c r="BW15" s="183"/>
      <c r="BX15" s="183"/>
      <c r="BY15" s="183"/>
      <c r="BZ15" s="183"/>
      <c r="CA15" s="183"/>
      <c r="CB15" s="183"/>
    </row>
    <row r="16" spans="1:80" ht="16.149999999999999" customHeight="1">
      <c r="A16" s="184"/>
      <c r="B16" s="22"/>
      <c r="C16" s="1" t="s">
        <v>119</v>
      </c>
      <c r="D16"/>
      <c r="E16"/>
      <c r="F16" s="30"/>
      <c r="G16" s="30"/>
      <c r="H16" s="30"/>
      <c r="I16" s="30"/>
      <c r="J16" s="30"/>
      <c r="K16" s="8"/>
      <c r="L16" s="8"/>
      <c r="M16" s="8"/>
      <c r="N16" s="426" t="str">
        <f>IF(AH19&lt;&gt;0,"Can't enter 
$0 or N/A","")</f>
        <v/>
      </c>
      <c r="O16" s="8"/>
      <c r="P16" s="8"/>
      <c r="Q16" s="8"/>
      <c r="R16" s="8"/>
      <c r="S16" s="8"/>
      <c r="T16" s="8"/>
      <c r="U16" s="8"/>
      <c r="V16" s="8"/>
      <c r="W16" s="8"/>
      <c r="X16" s="8"/>
      <c r="Y16" s="8"/>
      <c r="Z16" s="8"/>
      <c r="AA16" s="8"/>
      <c r="AB16" s="8"/>
      <c r="AC16" s="11"/>
      <c r="AD16" s="183"/>
      <c r="AE16" s="183"/>
      <c r="AF16" s="183"/>
      <c r="AG16" s="183"/>
      <c r="AH16" s="183"/>
      <c r="AI16" s="183"/>
      <c r="AJ16" s="424" t="str">
        <f>_xlfn.CONCAT(AJ17&amp;" "&amp;AK17&amp;" "&amp;AL17&amp;" "&amp;AM17&amp;" "&amp;AN17&amp;" "&amp;AO17&amp;" "&amp;AP17&amp;" "&amp;AQ17&amp;" "&amp;AR17&amp;" "&amp;AS17&amp;" "&amp;AT17&amp;" "&amp;AU17&amp;" "&amp;AV17&amp;" "&amp;AW17&amp;" "&amp;AX17&amp;" "&amp;AY17&amp;" "&amp;AZ17&amp;" "&amp;BA17&amp;" "&amp;BB17&amp;" "&amp;BC17&amp;" "&amp;BD17&amp;" "&amp;BE17&amp;" "&amp;BF17&amp;" "&amp;BG17&amp;" "&amp;BH17)</f>
        <v xml:space="preserve">                        </v>
      </c>
      <c r="AK16" s="424"/>
      <c r="AL16" s="424"/>
      <c r="AM16" s="424"/>
      <c r="AN16" s="424"/>
      <c r="AO16" s="424"/>
      <c r="AP16" s="424"/>
      <c r="AQ16" s="424"/>
      <c r="AR16" s="424"/>
      <c r="AS16" s="424"/>
      <c r="AT16" s="424"/>
      <c r="AU16" s="424"/>
      <c r="AV16" s="424"/>
      <c r="AW16" s="424"/>
      <c r="AX16" s="424"/>
      <c r="AY16" s="424"/>
      <c r="AZ16" s="424"/>
      <c r="BA16" s="424"/>
      <c r="BB16" s="424"/>
      <c r="BC16" s="424"/>
      <c r="BD16" s="424"/>
      <c r="BE16" s="424"/>
      <c r="BF16" s="424"/>
      <c r="BG16" s="424"/>
      <c r="BH16" s="424"/>
      <c r="BI16" s="183"/>
      <c r="BJ16" s="183"/>
      <c r="BK16" s="183"/>
      <c r="BL16" s="183"/>
      <c r="BM16" s="183"/>
      <c r="BN16" s="183"/>
      <c r="BO16" s="183"/>
      <c r="BP16" s="183"/>
      <c r="BQ16" s="183"/>
      <c r="BR16" s="183"/>
      <c r="BS16" s="183"/>
      <c r="BT16" s="183"/>
      <c r="BU16" s="183"/>
      <c r="BV16" s="183"/>
      <c r="BW16" s="183"/>
      <c r="BX16" s="183"/>
      <c r="BY16" s="183"/>
      <c r="BZ16" s="183"/>
      <c r="CA16" s="183"/>
      <c r="CB16" s="183"/>
    </row>
    <row r="17" spans="1:80" ht="16.149999999999999" customHeight="1" thickBot="1">
      <c r="A17" s="184"/>
      <c r="B17" s="22"/>
      <c r="C17" s="368" t="s">
        <v>120</v>
      </c>
      <c r="D17" s="48"/>
      <c r="E17" s="48"/>
      <c r="F17" s="30"/>
      <c r="G17" s="30"/>
      <c r="H17" s="30"/>
      <c r="I17" s="30"/>
      <c r="J17" s="30"/>
      <c r="K17" s="8"/>
      <c r="L17" s="8"/>
      <c r="M17" s="8"/>
      <c r="N17" s="426"/>
      <c r="O17" s="8"/>
      <c r="P17" s="8"/>
      <c r="Q17" s="8"/>
      <c r="R17" s="8"/>
      <c r="S17" s="8"/>
      <c r="T17" s="8"/>
      <c r="U17" s="8"/>
      <c r="V17" s="8"/>
      <c r="W17" s="8"/>
      <c r="X17" s="8"/>
      <c r="Y17" s="8"/>
      <c r="Z17" s="8"/>
      <c r="AA17" s="8"/>
      <c r="AB17" s="8"/>
      <c r="AC17" s="11"/>
      <c r="AD17" s="183"/>
      <c r="AE17" s="183"/>
      <c r="AF17" s="183"/>
      <c r="AG17" s="183"/>
      <c r="AH17" s="183"/>
      <c r="AI17" s="183"/>
      <c r="AJ17" s="316" t="str">
        <f t="shared" ref="AJ17:BH17" si="0">IF(AJ19&gt;0,AJ18,"")</f>
        <v/>
      </c>
      <c r="AK17" s="316" t="str">
        <f t="shared" si="0"/>
        <v/>
      </c>
      <c r="AL17" s="316" t="str">
        <f t="shared" si="0"/>
        <v/>
      </c>
      <c r="AM17" s="316" t="str">
        <f t="shared" si="0"/>
        <v/>
      </c>
      <c r="AN17" s="316" t="str">
        <f t="shared" si="0"/>
        <v/>
      </c>
      <c r="AO17" s="316" t="str">
        <f t="shared" si="0"/>
        <v/>
      </c>
      <c r="AP17" s="316" t="str">
        <f t="shared" si="0"/>
        <v/>
      </c>
      <c r="AQ17" s="316" t="str">
        <f t="shared" si="0"/>
        <v/>
      </c>
      <c r="AR17" s="316" t="str">
        <f t="shared" si="0"/>
        <v/>
      </c>
      <c r="AS17" s="316" t="str">
        <f t="shared" si="0"/>
        <v/>
      </c>
      <c r="AT17" s="316" t="str">
        <f t="shared" si="0"/>
        <v/>
      </c>
      <c r="AU17" s="316" t="str">
        <f t="shared" si="0"/>
        <v/>
      </c>
      <c r="AV17" s="316" t="str">
        <f t="shared" si="0"/>
        <v/>
      </c>
      <c r="AW17" s="316" t="str">
        <f t="shared" si="0"/>
        <v/>
      </c>
      <c r="AX17" s="316" t="str">
        <f t="shared" si="0"/>
        <v/>
      </c>
      <c r="AY17" s="316" t="str">
        <f t="shared" si="0"/>
        <v/>
      </c>
      <c r="AZ17" s="316" t="str">
        <f t="shared" si="0"/>
        <v/>
      </c>
      <c r="BA17" s="316" t="str">
        <f t="shared" si="0"/>
        <v/>
      </c>
      <c r="BB17" s="316" t="str">
        <f t="shared" si="0"/>
        <v/>
      </c>
      <c r="BC17" s="316" t="str">
        <f t="shared" si="0"/>
        <v/>
      </c>
      <c r="BD17" s="316" t="str">
        <f t="shared" si="0"/>
        <v/>
      </c>
      <c r="BE17" s="316" t="str">
        <f t="shared" si="0"/>
        <v/>
      </c>
      <c r="BF17" s="316" t="str">
        <f t="shared" si="0"/>
        <v/>
      </c>
      <c r="BG17" s="316" t="str">
        <f t="shared" si="0"/>
        <v/>
      </c>
      <c r="BH17" s="316" t="str">
        <f t="shared" si="0"/>
        <v/>
      </c>
      <c r="BI17" s="183"/>
      <c r="BJ17" s="183"/>
      <c r="BK17" s="183"/>
      <c r="BL17" s="183"/>
      <c r="BM17" s="183"/>
      <c r="BN17" s="183"/>
      <c r="BO17" s="183"/>
      <c r="BP17" s="183"/>
      <c r="BQ17" s="183"/>
      <c r="BR17" s="183"/>
      <c r="BS17" s="183"/>
      <c r="BT17" s="183"/>
      <c r="BU17" s="183"/>
      <c r="BV17" s="183"/>
      <c r="BW17" s="183"/>
      <c r="BX17" s="183"/>
      <c r="BY17" s="183"/>
      <c r="BZ17" s="183"/>
      <c r="CA17" s="183"/>
      <c r="CB17" s="183"/>
    </row>
    <row r="18" spans="1:80" ht="17.649999999999999" customHeight="1">
      <c r="A18" s="184"/>
      <c r="B18" s="22"/>
      <c r="C18" s="368" t="s">
        <v>22</v>
      </c>
      <c r="D18" s="34" t="str">
        <f t="shared" ref="D18:N18" si="1">IF(AJ19&lt;&gt;0,"Missing Info","")</f>
        <v/>
      </c>
      <c r="E18" s="34" t="str">
        <f t="shared" si="1"/>
        <v/>
      </c>
      <c r="F18" s="34" t="str">
        <f t="shared" si="1"/>
        <v/>
      </c>
      <c r="G18" s="34" t="str">
        <f t="shared" si="1"/>
        <v/>
      </c>
      <c r="H18" s="34" t="str">
        <f t="shared" si="1"/>
        <v/>
      </c>
      <c r="I18" s="34" t="str">
        <f t="shared" si="1"/>
        <v/>
      </c>
      <c r="J18" s="34" t="str">
        <f t="shared" si="1"/>
        <v/>
      </c>
      <c r="K18" s="34" t="str">
        <f t="shared" si="1"/>
        <v/>
      </c>
      <c r="L18" s="34" t="str">
        <f t="shared" si="1"/>
        <v/>
      </c>
      <c r="M18" s="34" t="str">
        <f t="shared" si="1"/>
        <v/>
      </c>
      <c r="N18" s="34" t="str">
        <f t="shared" si="1"/>
        <v/>
      </c>
      <c r="O18" s="34" t="str">
        <f t="shared" ref="O18" si="2">IF(AU19&lt;&gt;0,"Missing Info","")</f>
        <v/>
      </c>
      <c r="P18" s="34" t="str">
        <f t="shared" ref="P18" si="3">IF(AV19&lt;&gt;0,"Missing Info","")</f>
        <v/>
      </c>
      <c r="Q18" s="34" t="str">
        <f t="shared" ref="Q18" si="4">IF(AW19&lt;&gt;0,"Missing Info","")</f>
        <v/>
      </c>
      <c r="R18" s="34" t="str">
        <f t="shared" ref="R18" si="5">IF(AX19&lt;&gt;0,"Missing Info","")</f>
        <v/>
      </c>
      <c r="S18" s="34" t="str">
        <f t="shared" ref="S18" si="6">IF(AY19&lt;&gt;0,"Missing Info","")</f>
        <v/>
      </c>
      <c r="T18" s="34" t="str">
        <f t="shared" ref="T18" si="7">IF(AZ19&lt;&gt;0,"Missing Info","")</f>
        <v/>
      </c>
      <c r="U18" s="34" t="str">
        <f t="shared" ref="U18" si="8">IF(BA19&lt;&gt;0,"Missing Info","")</f>
        <v/>
      </c>
      <c r="V18" s="34" t="str">
        <f t="shared" ref="V18" si="9">IF(BB19&lt;&gt;0,"Missing Info","")</f>
        <v/>
      </c>
      <c r="W18" s="34" t="str">
        <f t="shared" ref="W18:X18" si="10">IF(BC19&lt;&gt;0,"Missing Info","")</f>
        <v/>
      </c>
      <c r="X18" s="34" t="str">
        <f t="shared" si="10"/>
        <v/>
      </c>
      <c r="Y18" s="34" t="str">
        <f t="shared" ref="Y18" si="11">IF(BE19&lt;&gt;0,"Missing Info","")</f>
        <v/>
      </c>
      <c r="Z18" s="34" t="str">
        <f t="shared" ref="Z18" si="12">IF(BF19&lt;&gt;0,"Missing Info","")</f>
        <v/>
      </c>
      <c r="AA18" s="34" t="str">
        <f t="shared" ref="AA18" si="13">IF(BG19&lt;&gt;0,"Missing Info","")</f>
        <v/>
      </c>
      <c r="AB18" s="34" t="str">
        <f>IF(BH19&lt;&gt;0,"Missing Info","")</f>
        <v/>
      </c>
      <c r="AC18" s="11"/>
      <c r="AD18" s="356" t="s">
        <v>121</v>
      </c>
      <c r="AE18" s="355" t="s">
        <v>122</v>
      </c>
      <c r="AF18" s="357" t="s">
        <v>123</v>
      </c>
      <c r="AG18" s="358" t="s">
        <v>124</v>
      </c>
      <c r="AH18" s="358" t="s">
        <v>124</v>
      </c>
      <c r="AI18" s="359" t="s">
        <v>125</v>
      </c>
      <c r="AJ18" s="316" t="s">
        <v>126</v>
      </c>
      <c r="AK18" s="316" t="s">
        <v>127</v>
      </c>
      <c r="AL18" s="316" t="s">
        <v>128</v>
      </c>
      <c r="AM18" s="316" t="s">
        <v>129</v>
      </c>
      <c r="AN18" s="316" t="s">
        <v>130</v>
      </c>
      <c r="AO18" s="316" t="s">
        <v>131</v>
      </c>
      <c r="AP18" s="316" t="s">
        <v>132</v>
      </c>
      <c r="AQ18" s="316" t="s">
        <v>133</v>
      </c>
      <c r="AR18" s="316" t="s">
        <v>134</v>
      </c>
      <c r="AS18" s="316" t="s">
        <v>135</v>
      </c>
      <c r="AT18" s="316" t="s">
        <v>136</v>
      </c>
      <c r="AU18" s="316" t="s">
        <v>137</v>
      </c>
      <c r="AV18" s="316" t="s">
        <v>138</v>
      </c>
      <c r="AW18" s="316" t="s">
        <v>139</v>
      </c>
      <c r="AX18" s="316" t="s">
        <v>140</v>
      </c>
      <c r="AY18" s="316" t="s">
        <v>141</v>
      </c>
      <c r="AZ18" s="316" t="s">
        <v>142</v>
      </c>
      <c r="BA18" s="316" t="s">
        <v>143</v>
      </c>
      <c r="BB18" s="316" t="s">
        <v>144</v>
      </c>
      <c r="BC18" s="316" t="s">
        <v>145</v>
      </c>
      <c r="BD18" s="316" t="s">
        <v>146</v>
      </c>
      <c r="BE18" s="316" t="s">
        <v>147</v>
      </c>
      <c r="BF18" s="316" t="s">
        <v>148</v>
      </c>
      <c r="BG18" s="316" t="s">
        <v>149</v>
      </c>
      <c r="BH18" s="316" t="s">
        <v>150</v>
      </c>
      <c r="BI18" s="184"/>
      <c r="BJ18" s="183"/>
      <c r="BK18" s="183"/>
      <c r="BL18" s="183"/>
      <c r="BM18" s="183"/>
      <c r="BN18" s="183"/>
      <c r="BO18" s="183"/>
      <c r="BP18" s="183"/>
      <c r="BQ18" s="183"/>
      <c r="BR18" s="183"/>
      <c r="BS18" s="183"/>
      <c r="BT18" s="183"/>
      <c r="BU18" s="183"/>
      <c r="BV18" s="183"/>
      <c r="BW18" s="183"/>
      <c r="BX18" s="183"/>
      <c r="BY18" s="183"/>
      <c r="BZ18" s="183"/>
      <c r="CA18" s="183"/>
      <c r="CB18" s="183"/>
    </row>
    <row r="19" spans="1:80" ht="31.15">
      <c r="A19" s="184"/>
      <c r="B19" s="22"/>
      <c r="C19" s="208" t="s">
        <v>151</v>
      </c>
      <c r="D19" s="208" t="s">
        <v>152</v>
      </c>
      <c r="E19" s="208" t="s">
        <v>153</v>
      </c>
      <c r="F19" s="208" t="s">
        <v>154</v>
      </c>
      <c r="G19" s="208" t="s">
        <v>122</v>
      </c>
      <c r="H19" s="188" t="s">
        <v>155</v>
      </c>
      <c r="I19" s="188" t="s">
        <v>156</v>
      </c>
      <c r="J19" s="188" t="s">
        <v>157</v>
      </c>
      <c r="K19" s="188" t="s">
        <v>158</v>
      </c>
      <c r="L19" s="208" t="s">
        <v>159</v>
      </c>
      <c r="M19" s="208" t="s">
        <v>160</v>
      </c>
      <c r="N19" s="208" t="s">
        <v>161</v>
      </c>
      <c r="O19" s="208" t="s">
        <v>162</v>
      </c>
      <c r="P19" s="208" t="s">
        <v>163</v>
      </c>
      <c r="Q19" s="208" t="s">
        <v>164</v>
      </c>
      <c r="R19" s="208" t="s">
        <v>165</v>
      </c>
      <c r="S19" s="208" t="s">
        <v>166</v>
      </c>
      <c r="T19" s="208" t="s">
        <v>167</v>
      </c>
      <c r="U19" s="208" t="s">
        <v>168</v>
      </c>
      <c r="V19" s="208" t="s">
        <v>169</v>
      </c>
      <c r="W19" s="208" t="s">
        <v>170</v>
      </c>
      <c r="X19" s="208" t="s">
        <v>171</v>
      </c>
      <c r="Y19" s="208" t="s">
        <v>172</v>
      </c>
      <c r="Z19" s="208" t="s">
        <v>173</v>
      </c>
      <c r="AA19" s="208" t="s">
        <v>174</v>
      </c>
      <c r="AB19" s="208" t="s">
        <v>175</v>
      </c>
      <c r="AC19" s="11"/>
      <c r="AD19" s="209"/>
      <c r="AE19" s="329"/>
      <c r="AF19" s="316"/>
      <c r="AG19" s="360"/>
      <c r="AH19" s="330">
        <f t="shared" ref="AH19:BH19" si="14">SUM(AH20:AH59)</f>
        <v>0</v>
      </c>
      <c r="AI19" s="331">
        <f t="shared" si="14"/>
        <v>0</v>
      </c>
      <c r="AJ19" s="332">
        <f t="shared" si="14"/>
        <v>0</v>
      </c>
      <c r="AK19" s="332">
        <f t="shared" si="14"/>
        <v>0</v>
      </c>
      <c r="AL19" s="332">
        <f t="shared" si="14"/>
        <v>0</v>
      </c>
      <c r="AM19" s="332">
        <f t="shared" si="14"/>
        <v>0</v>
      </c>
      <c r="AN19" s="332">
        <f t="shared" si="14"/>
        <v>0</v>
      </c>
      <c r="AO19" s="332">
        <f t="shared" si="14"/>
        <v>0</v>
      </c>
      <c r="AP19" s="332">
        <f t="shared" si="14"/>
        <v>0</v>
      </c>
      <c r="AQ19" s="332">
        <f t="shared" si="14"/>
        <v>0</v>
      </c>
      <c r="AR19" s="332">
        <f t="shared" si="14"/>
        <v>0</v>
      </c>
      <c r="AS19" s="332">
        <f t="shared" si="14"/>
        <v>0</v>
      </c>
      <c r="AT19" s="332">
        <f t="shared" si="14"/>
        <v>0</v>
      </c>
      <c r="AU19" s="332">
        <f t="shared" si="14"/>
        <v>0</v>
      </c>
      <c r="AV19" s="332">
        <f t="shared" si="14"/>
        <v>0</v>
      </c>
      <c r="AW19" s="332">
        <f t="shared" si="14"/>
        <v>0</v>
      </c>
      <c r="AX19" s="332">
        <f t="shared" si="14"/>
        <v>0</v>
      </c>
      <c r="AY19" s="332">
        <f t="shared" si="14"/>
        <v>0</v>
      </c>
      <c r="AZ19" s="332">
        <f t="shared" si="14"/>
        <v>0</v>
      </c>
      <c r="BA19" s="332">
        <f t="shared" si="14"/>
        <v>0</v>
      </c>
      <c r="BB19" s="332">
        <f t="shared" si="14"/>
        <v>0</v>
      </c>
      <c r="BC19" s="332">
        <f t="shared" si="14"/>
        <v>0</v>
      </c>
      <c r="BD19" s="332">
        <f t="shared" si="14"/>
        <v>0</v>
      </c>
      <c r="BE19" s="332">
        <f t="shared" si="14"/>
        <v>0</v>
      </c>
      <c r="BF19" s="332">
        <f t="shared" si="14"/>
        <v>0</v>
      </c>
      <c r="BG19" s="332">
        <f t="shared" si="14"/>
        <v>0</v>
      </c>
      <c r="BH19" s="332">
        <f t="shared" si="14"/>
        <v>0</v>
      </c>
      <c r="BI19" s="184"/>
      <c r="BJ19" s="183"/>
      <c r="BK19" s="183"/>
      <c r="BL19" s="183"/>
      <c r="BM19" s="183"/>
      <c r="BN19" s="183"/>
      <c r="BO19" s="183"/>
      <c r="BP19" s="183"/>
      <c r="BQ19" s="183"/>
      <c r="BR19" s="183"/>
      <c r="BS19" s="183"/>
      <c r="BT19" s="183"/>
      <c r="BU19" s="183"/>
      <c r="BV19" s="183"/>
      <c r="BW19" s="183"/>
      <c r="BX19" s="183"/>
      <c r="BY19" s="183"/>
      <c r="BZ19" s="183"/>
      <c r="CA19" s="183"/>
      <c r="CB19" s="183"/>
    </row>
    <row r="20" spans="1:80">
      <c r="A20" s="184"/>
      <c r="B20" s="22"/>
      <c r="C20" s="240">
        <v>1</v>
      </c>
      <c r="D20" s="259"/>
      <c r="E20" s="259"/>
      <c r="F20" s="259"/>
      <c r="G20" s="259"/>
      <c r="H20" s="259"/>
      <c r="I20" s="259"/>
      <c r="J20" s="259"/>
      <c r="K20" s="362"/>
      <c r="L20" s="219"/>
      <c r="M20" s="219"/>
      <c r="N20" s="219"/>
      <c r="O20" s="219"/>
      <c r="P20" s="259"/>
      <c r="Q20" s="301"/>
      <c r="R20" s="259"/>
      <c r="S20" s="259"/>
      <c r="T20" s="259"/>
      <c r="U20" s="259"/>
      <c r="V20" s="372"/>
      <c r="W20" s="259"/>
      <c r="X20" s="282"/>
      <c r="Y20" s="282"/>
      <c r="Z20" s="282"/>
      <c r="AA20" s="282"/>
      <c r="AB20" s="378"/>
      <c r="AC20" s="11"/>
      <c r="AD20" s="322" t="str">
        <f t="shared" ref="AD20:AD59" si="15">IF(OR(E20="Pickup Truck 4x4",E20="Pickup Truck 4x2"),"Hitch_Type","N/A")</f>
        <v>N/A</v>
      </c>
      <c r="AE20" s="165" t="str">
        <f>IF(AND(D20="Truck",E20&lt;&gt;"Tractor",E20&lt;&gt;"Pickup Truck 4x2",E20&lt;&gt;"Pickup Truck 4x4"),"GVW","N/A")</f>
        <v>N/A</v>
      </c>
      <c r="AF20" s="12" t="str">
        <f>IF(P20="Business/Personal","Personal","N/A")</f>
        <v>N/A</v>
      </c>
      <c r="AG20" s="12">
        <f t="shared" ref="AG20:AG59" si="16">IF(OR(AND(L20&lt;&gt;"",L20&lt;&gt;"N/A"),AND(M20&lt;&gt;"",M20&lt;&gt;"N/A")),1,0)</f>
        <v>0</v>
      </c>
      <c r="AH20" s="166">
        <f t="shared" ref="AH20:AH59" si="17">IF(AND($AI20=1,N20&lt;&gt;"",OR(N20=0,N20="N/A")),1,0)</f>
        <v>0</v>
      </c>
      <c r="AI20" s="333">
        <f t="shared" ref="AI20:AI58" si="18">IF(COUNTA(D20:AB20)&gt;0,1,0)</f>
        <v>0</v>
      </c>
      <c r="AJ20" s="12">
        <f>IF(AND($AI20=1,D20="",COUNTA(E20:$AB20,$D21:$AB$59)&gt;0),1,0)</f>
        <v>0</v>
      </c>
      <c r="AK20" s="12">
        <f>IF(AND($AI20=1,E20="",COUNTA(F20:$AB20,$D21:$AB$59)&gt;0),1,0)</f>
        <v>0</v>
      </c>
      <c r="AL20" s="12">
        <f>IF(AND($AI20=1,F20="",OR(E20="Pickup Truck 4x2",E20="Pickup Truck 4x4"),COUNTA(G20:$AB20,$D21:$AB$59)&gt;0),1,0)</f>
        <v>0</v>
      </c>
      <c r="AM20" s="12">
        <f>IF(AND($AI20=1,G20="",COUNTA(H20:$AB20,$D21:$AB$59)&gt;0,AE20&lt;&gt;"N/A"),1,0)</f>
        <v>0</v>
      </c>
      <c r="AN20" s="12">
        <f>IF(AND($AI20=1,H20="",COUNTA(I20:$AB20,$D21:$AB$59)&gt;0),1,0)</f>
        <v>0</v>
      </c>
      <c r="AO20" s="12">
        <f>IF(AND($AI20=1,I20="",COUNTA(J20:$AB20,$D21:$AB$59)&gt;0),1,0)</f>
        <v>0</v>
      </c>
      <c r="AP20" s="12">
        <f>IF(AND($AI20=1,J20="",COUNTA(K20:$AB20,$D21:$AB$59)&gt;0),1,0)</f>
        <v>0</v>
      </c>
      <c r="AQ20" s="12">
        <f>IF(AND($AI20=1,K20="",COUNTA(L20:$AB20,$D21:$AB$59)&gt;0),1,0)</f>
        <v>0</v>
      </c>
      <c r="AR20" s="12">
        <f>IF(AND($AI20=1,L20="",'2) Coverages'!$D$17="Yes",COUNTA(M20:$AB20,$D21:$AB$59)&gt;0),1,0)</f>
        <v>0</v>
      </c>
      <c r="AS20" s="12">
        <f>IF(AND($AI20=1,M20="",'2) Coverages'!$D$18="Yes",COUNTA(N20:$AB20,$D21:$AB$59)&gt;0),1,0)</f>
        <v>0</v>
      </c>
      <c r="AT20" s="12">
        <f>IF(AND($AI20=1,N20="",COUNTA(O20:$AB20,$D21:$AB$59)&gt;0,SUM(AG20:AH20)&gt;0),1,0)</f>
        <v>0</v>
      </c>
      <c r="AU20" s="12">
        <f>IF(AND($AI20=1,O20="",COUNTA(P20:$AB20,$D21:$AB$59)&gt;0,SUM(AG20:AH20)&gt;0),1,0)</f>
        <v>0</v>
      </c>
      <c r="AV20" s="12">
        <f>IF(AND($AI20=1,P20="",COUNTA(Q20:$AB20,$D21:$AB$59)&gt;0),1,0)</f>
        <v>0</v>
      </c>
      <c r="AW20" s="12">
        <f>IF(AND($AI20=1,Q20="",P20="Business/Personal",COUNTA(R20:$AB20,$D21:$AB$59)&gt;0),1,0)</f>
        <v>0</v>
      </c>
      <c r="AX20" s="12">
        <f>IF(AND($AI20=1,R20="",COUNTA(S20:$AB20,$D21:$AB$59)&gt;0),1,0)</f>
        <v>0</v>
      </c>
      <c r="AY20" s="12">
        <f>IF(AND($AI20=1,S20="",COUNTA(T20:$AB20,$D21:$AB$59)&gt;0),1,0)</f>
        <v>0</v>
      </c>
      <c r="AZ20" s="12">
        <f>IF(AND($AI20=1,T20="",COUNTA(U20:$AB20,$D21:$AB$59)&gt;0),1,0)</f>
        <v>0</v>
      </c>
      <c r="BA20" s="12">
        <f>IF(AND($AI20=1,U20="",COUNTA(V20:$AB20,$D21:$AB$59)&gt;0),1,0)</f>
        <v>0</v>
      </c>
      <c r="BB20" s="12">
        <f>IF(AND($AI20=1,V20="",COUNTA(W20:$AB20,$D21:$AB$59)&gt;0),1,0)</f>
        <v>0</v>
      </c>
      <c r="BC20" s="12">
        <f>IF(AND($AI20=1,W20="",COUNTA(X20:$AB20,$D21:$AB$59)&gt;0),1,0)</f>
        <v>0</v>
      </c>
      <c r="BD20" s="12">
        <f>IF(AND($AI20=1,X20="",$W20="Yes",COUNTA(Y20:$AB20,$D21:$AB$59)&gt;0),1,0)</f>
        <v>0</v>
      </c>
      <c r="BE20" s="12">
        <f>IF(AND($AI20=1,Y20="",$W20="Yes",COUNTA(Z20:$AB20,$D21:$AB$59)&gt;0),1,0)</f>
        <v>0</v>
      </c>
      <c r="BF20" s="12">
        <f>IF(AND($AI20=1,Z20="",$W20="Yes",COUNTA(AA20:$AB20,$D21:$AB$59)&gt;0),1,0)</f>
        <v>0</v>
      </c>
      <c r="BG20" s="12">
        <f>IF(AND($AI20=1,AA20="",$W20="Yes",COUNTA(AB20:$AB20,$D21:$AB$59)&gt;0),1,0)</f>
        <v>0</v>
      </c>
      <c r="BH20" s="12">
        <f>IF(AND($AI20=1,AB20="",$W20="Yes",COUNTA($D21:$AB$59)&gt;0),1,0)</f>
        <v>0</v>
      </c>
      <c r="BI20" s="184"/>
      <c r="BJ20" s="183"/>
      <c r="BK20" s="183"/>
      <c r="BL20" s="183"/>
      <c r="BM20" s="183"/>
      <c r="BN20" s="183"/>
      <c r="BO20" s="183"/>
      <c r="BP20" s="183"/>
      <c r="BQ20" s="183"/>
      <c r="BR20" s="183"/>
      <c r="BS20" s="183"/>
      <c r="BT20" s="183"/>
      <c r="BU20" s="183"/>
      <c r="BV20" s="183"/>
      <c r="BW20" s="183"/>
      <c r="BX20" s="183"/>
      <c r="BY20" s="183"/>
      <c r="BZ20" s="183"/>
      <c r="CA20" s="183"/>
      <c r="CB20" s="183"/>
    </row>
    <row r="21" spans="1:80">
      <c r="A21" s="184"/>
      <c r="B21" s="22"/>
      <c r="C21" s="240">
        <v>2</v>
      </c>
      <c r="D21" s="259"/>
      <c r="E21" s="259"/>
      <c r="F21" s="259"/>
      <c r="G21" s="259"/>
      <c r="H21" s="259"/>
      <c r="I21" s="259"/>
      <c r="J21" s="259"/>
      <c r="K21" s="362"/>
      <c r="L21" s="219"/>
      <c r="M21" s="219"/>
      <c r="N21" s="219"/>
      <c r="O21" s="219"/>
      <c r="P21" s="259"/>
      <c r="Q21" s="301"/>
      <c r="R21" s="259"/>
      <c r="S21" s="259"/>
      <c r="T21" s="259"/>
      <c r="U21" s="259"/>
      <c r="V21" s="372"/>
      <c r="W21" s="259"/>
      <c r="X21" s="282"/>
      <c r="Y21" s="282"/>
      <c r="Z21" s="282"/>
      <c r="AA21" s="282"/>
      <c r="AB21" s="378"/>
      <c r="AC21" s="11"/>
      <c r="AD21" s="322" t="str">
        <f t="shared" si="15"/>
        <v>N/A</v>
      </c>
      <c r="AE21" s="165" t="str">
        <f t="shared" ref="AE21:AE59" si="19">IF(AND(D21="Truck",E21&lt;&gt;"Tractor",E21&lt;&gt;"Pickup Truck 4x2",E21&lt;&gt;"Pickup Truck 4x4"),"GVW","N/A")</f>
        <v>N/A</v>
      </c>
      <c r="AF21" s="12" t="str">
        <f t="shared" ref="AF21:AF59" si="20">IF(P21="Business/Personal","Personal","N/A")</f>
        <v>N/A</v>
      </c>
      <c r="AG21" s="12">
        <f t="shared" si="16"/>
        <v>0</v>
      </c>
      <c r="AH21" s="166">
        <f t="shared" si="17"/>
        <v>0</v>
      </c>
      <c r="AI21" s="333">
        <f t="shared" si="18"/>
        <v>0</v>
      </c>
      <c r="AJ21" s="12">
        <f>IF(AND($AI21=1,D21="",COUNTA(E21:$AB21,$D22:$AB$59)&gt;0),1,0)</f>
        <v>0</v>
      </c>
      <c r="AK21" s="12">
        <f>IF(AND($AI21=1,E21="",COUNTA(F21:$AB21,$D22:$AB$59)&gt;0),1,0)</f>
        <v>0</v>
      </c>
      <c r="AL21" s="12">
        <f>IF(AND($AI21=1,F21="",OR(E21="Pickup Truck 4x2",E21="Pickup Truck 4x4"),COUNTA(G21:$AB21,$D22:$AB$59)&gt;0),1,0)</f>
        <v>0</v>
      </c>
      <c r="AM21" s="12">
        <f>IF(AND($AI21=1,G21="",COUNTA(H21:$AB21,$D22:$AB$59)&gt;0,AE21&lt;&gt;"N/A"),1,0)</f>
        <v>0</v>
      </c>
      <c r="AN21" s="12">
        <f>IF(AND($AI21=1,H21="",COUNTA(I21:$AB21,$D22:$AB$59)&gt;0),1,0)</f>
        <v>0</v>
      </c>
      <c r="AO21" s="12">
        <f>IF(AND($AI21=1,I21="",COUNTA(J21:$AB21,$D22:$AB$59)&gt;0),1,0)</f>
        <v>0</v>
      </c>
      <c r="AP21" s="12">
        <f>IF(AND($AI21=1,J21="",COUNTA(K21:$AB21,$D22:$AB$59)&gt;0),1,0)</f>
        <v>0</v>
      </c>
      <c r="AQ21" s="12">
        <f>IF(AND($AI21=1,K21="",COUNTA(L21:$AB21,$D22:$AB$59)&gt;0),1,0)</f>
        <v>0</v>
      </c>
      <c r="AR21" s="12">
        <f>IF(AND($AI21=1,L21="",'2) Coverages'!$D$17="Yes",COUNTA(M21:$AB21,$D22:$AB$59)&gt;0),1,0)</f>
        <v>0</v>
      </c>
      <c r="AS21" s="12">
        <f>IF(AND($AI21=1,M21="",'2) Coverages'!$D$18="Yes",COUNTA(N21:$AB21,$D22:$AB$59)&gt;0),1,0)</f>
        <v>0</v>
      </c>
      <c r="AT21" s="12">
        <f>IF(AND($AI21=1,N21="",COUNTA(O21:$AB21,$D22:$AB$59)&gt;0,SUM(AG21:AH21)&gt;0),1,0)</f>
        <v>0</v>
      </c>
      <c r="AU21" s="12">
        <f>IF(AND($AI21=1,O21="",COUNTA(P21:$AB21,$D22:$AB$59)&gt;0,SUM(AG21:AH21)&gt;0),1,0)</f>
        <v>0</v>
      </c>
      <c r="AV21" s="12">
        <f>IF(AND($AI21=1,P21="",COUNTA(Q21:$AB21,$D22:$AB$59)&gt;0),1,0)</f>
        <v>0</v>
      </c>
      <c r="AW21" s="12">
        <f>IF(AND($AI21=1,Q21="",P21="Business/Personal",COUNTA(R21:$AB21,$D22:$AB$59)&gt;0),1,0)</f>
        <v>0</v>
      </c>
      <c r="AX21" s="12">
        <f>IF(AND($AI21=1,R21="",COUNTA(S21:$AB21,$D22:$AB$59)&gt;0),1,0)</f>
        <v>0</v>
      </c>
      <c r="AY21" s="12">
        <f>IF(AND($AI21=1,S21="",COUNTA(T21:$AB21,$D22:$AB$59)&gt;0),1,0)</f>
        <v>0</v>
      </c>
      <c r="AZ21" s="12">
        <f>IF(AND($AI21=1,T21="",COUNTA(U21:$AB21,$D22:$AB$59)&gt;0),1,0)</f>
        <v>0</v>
      </c>
      <c r="BA21" s="12">
        <f>IF(AND($AI21=1,U21="",COUNTA(V21:$AB21,$D22:$AB$59)&gt;0),1,0)</f>
        <v>0</v>
      </c>
      <c r="BB21" s="12">
        <f>IF(AND($AI21=1,V21="",COUNTA(W21:$AB21,$D22:$AB$59)&gt;0),1,0)</f>
        <v>0</v>
      </c>
      <c r="BC21" s="12">
        <f>IF(AND($AI21=1,W21="",COUNTA(X21:$AB21,$D22:$AB$59)&gt;0),1,0)</f>
        <v>0</v>
      </c>
      <c r="BD21" s="12">
        <f>IF(AND($AI21=1,X21="",$W21="Yes",COUNTA(Y21:$AB21,$D22:$AB$59)&gt;0),1,0)</f>
        <v>0</v>
      </c>
      <c r="BE21" s="12">
        <f>IF(AND($AI21=1,Y21="",$W21="Yes",COUNTA(Z21:$AB21,$D22:$AB$59)&gt;0),1,0)</f>
        <v>0</v>
      </c>
      <c r="BF21" s="12">
        <f>IF(AND($AI21=1,Z21="",$W21="Yes",COUNTA(AA21:$AB21,$D22:$AB$59)&gt;0),1,0)</f>
        <v>0</v>
      </c>
      <c r="BG21" s="12">
        <f>IF(AND($AI21=1,AA21="",$W21="Yes",COUNTA(AB21:$AB21,$D22:$AB$59)&gt;0),1,0)</f>
        <v>0</v>
      </c>
      <c r="BH21" s="12">
        <f>IF(AND($AI21=1,AB21="",$W21="Yes",COUNTA($D22:$AB$59)&gt;0),1,0)</f>
        <v>0</v>
      </c>
      <c r="BI21" s="184"/>
      <c r="BJ21" s="183"/>
      <c r="BK21" s="183"/>
      <c r="BL21" s="183"/>
      <c r="BM21" s="183"/>
      <c r="BN21" s="183"/>
      <c r="BO21" s="183"/>
      <c r="BP21" s="183"/>
      <c r="BQ21" s="183"/>
      <c r="BR21" s="183"/>
      <c r="BS21" s="183"/>
      <c r="BT21" s="183"/>
      <c r="BU21" s="183"/>
      <c r="BV21" s="183"/>
      <c r="BW21" s="183"/>
      <c r="BX21" s="183"/>
      <c r="BY21" s="183"/>
      <c r="BZ21" s="183"/>
      <c r="CA21" s="183"/>
      <c r="CB21" s="183"/>
    </row>
    <row r="22" spans="1:80">
      <c r="A22" s="184"/>
      <c r="B22" s="22"/>
      <c r="C22" s="240">
        <v>3</v>
      </c>
      <c r="D22" s="259"/>
      <c r="E22" s="259"/>
      <c r="F22" s="259"/>
      <c r="G22" s="259"/>
      <c r="H22" s="259"/>
      <c r="I22" s="259"/>
      <c r="J22" s="259"/>
      <c r="K22" s="362"/>
      <c r="L22" s="219"/>
      <c r="M22" s="219"/>
      <c r="N22" s="219"/>
      <c r="O22" s="219"/>
      <c r="P22" s="259"/>
      <c r="Q22" s="301"/>
      <c r="R22" s="259"/>
      <c r="S22" s="259"/>
      <c r="T22" s="259"/>
      <c r="U22" s="259"/>
      <c r="V22" s="372"/>
      <c r="W22" s="259"/>
      <c r="X22" s="282"/>
      <c r="Y22" s="282"/>
      <c r="Z22" s="282"/>
      <c r="AA22" s="282"/>
      <c r="AB22" s="378"/>
      <c r="AC22" s="11"/>
      <c r="AD22" s="322" t="str">
        <f t="shared" si="15"/>
        <v>N/A</v>
      </c>
      <c r="AE22" s="165" t="str">
        <f t="shared" si="19"/>
        <v>N/A</v>
      </c>
      <c r="AF22" s="12" t="str">
        <f t="shared" si="20"/>
        <v>N/A</v>
      </c>
      <c r="AG22" s="12">
        <f t="shared" si="16"/>
        <v>0</v>
      </c>
      <c r="AH22" s="166">
        <f t="shared" si="17"/>
        <v>0</v>
      </c>
      <c r="AI22" s="333">
        <f t="shared" si="18"/>
        <v>0</v>
      </c>
      <c r="AJ22" s="12">
        <f>IF(AND($AI22=1,D22="",COUNTA(E22:$AB22,$D23:$AB$59)&gt;0),1,0)</f>
        <v>0</v>
      </c>
      <c r="AK22" s="12">
        <f>IF(AND($AI22=1,E22="",COUNTA(F22:$AB22,$D23:$AB$59)&gt;0),1,0)</f>
        <v>0</v>
      </c>
      <c r="AL22" s="12">
        <f>IF(AND($AI22=1,F22="",OR(E22="Pickup Truck 4x2",E22="Pickup Truck 4x4"),COUNTA(G22:$AB22,$D23:$AB$59)&gt;0),1,0)</f>
        <v>0</v>
      </c>
      <c r="AM22" s="12">
        <f>IF(AND($AI22=1,G22="",COUNTA(H22:$AB22,$D23:$AB$59)&gt;0,AE22&lt;&gt;"N/A"),1,0)</f>
        <v>0</v>
      </c>
      <c r="AN22" s="12">
        <f>IF(AND($AI22=1,H22="",COUNTA(I22:$AB22,$D23:$AB$59)&gt;0),1,0)</f>
        <v>0</v>
      </c>
      <c r="AO22" s="12">
        <f>IF(AND($AI22=1,I22="",COUNTA(J22:$AB22,$D23:$AB$59)&gt;0),1,0)</f>
        <v>0</v>
      </c>
      <c r="AP22" s="12">
        <f>IF(AND($AI22=1,J22="",COUNTA(K22:$AB22,$D23:$AB$59)&gt;0),1,0)</f>
        <v>0</v>
      </c>
      <c r="AQ22" s="12">
        <f>IF(AND($AI22=1,K22="",COUNTA(L22:$AB22,$D23:$AB$59)&gt;0),1,0)</f>
        <v>0</v>
      </c>
      <c r="AR22" s="12">
        <f>IF(AND($AI22=1,L22="",'2) Coverages'!$D$17="Yes",COUNTA(M22:$AB22,$D23:$AB$59)&gt;0),1,0)</f>
        <v>0</v>
      </c>
      <c r="AS22" s="12">
        <f>IF(AND($AI22=1,M22="",'2) Coverages'!$D$18="Yes",COUNTA(N22:$AB22,$D23:$AB$59)&gt;0),1,0)</f>
        <v>0</v>
      </c>
      <c r="AT22" s="12">
        <f>IF(AND($AI22=1,N22="",COUNTA(O22:$AB22,$D23:$AB$59)&gt;0,SUM(AG22:AH22)&gt;0),1,0)</f>
        <v>0</v>
      </c>
      <c r="AU22" s="12">
        <f>IF(AND($AI22=1,O22="",COUNTA(P22:$AB22,$D23:$AB$59)&gt;0,SUM(AG22:AH22)&gt;0),1,0)</f>
        <v>0</v>
      </c>
      <c r="AV22" s="12">
        <f>IF(AND($AI22=1,P22="",COUNTA(Q22:$AB22,$D23:$AB$59)&gt;0),1,0)</f>
        <v>0</v>
      </c>
      <c r="AW22" s="12">
        <f>IF(AND($AI22=1,Q22="",P22="Business/Personal",COUNTA(R22:$AB22,$D23:$AB$59)&gt;0),1,0)</f>
        <v>0</v>
      </c>
      <c r="AX22" s="12">
        <f>IF(AND($AI22=1,R22="",COUNTA(S22:$AB22,$D23:$AB$59)&gt;0),1,0)</f>
        <v>0</v>
      </c>
      <c r="AY22" s="12">
        <f>IF(AND($AI22=1,S22="",COUNTA(T22:$AB22,$D23:$AB$59)&gt;0),1,0)</f>
        <v>0</v>
      </c>
      <c r="AZ22" s="12">
        <f>IF(AND($AI22=1,T22="",COUNTA(U22:$AB22,$D23:$AB$59)&gt;0),1,0)</f>
        <v>0</v>
      </c>
      <c r="BA22" s="12">
        <f>IF(AND($AI22=1,U22="",COUNTA(V22:$AB22,$D23:$AB$59)&gt;0),1,0)</f>
        <v>0</v>
      </c>
      <c r="BB22" s="12">
        <f>IF(AND($AI22=1,V22="",COUNTA(W22:$AB22,$D23:$AB$59)&gt;0),1,0)</f>
        <v>0</v>
      </c>
      <c r="BC22" s="12">
        <f>IF(AND($AI22=1,W22="",COUNTA(X22:$AB22,$D23:$AB$59)&gt;0),1,0)</f>
        <v>0</v>
      </c>
      <c r="BD22" s="12">
        <f>IF(AND($AI22=1,X22="",$W22="Yes",COUNTA(Y22:$AB22,$D23:$AB$59)&gt;0),1,0)</f>
        <v>0</v>
      </c>
      <c r="BE22" s="12">
        <f>IF(AND($AI22=1,Y22="",$W22="Yes",COUNTA(Z22:$AB22,$D23:$AB$59)&gt;0),1,0)</f>
        <v>0</v>
      </c>
      <c r="BF22" s="12">
        <f>IF(AND($AI22=1,Z22="",$W22="Yes",COUNTA(AA22:$AB22,$D23:$AB$59)&gt;0),1,0)</f>
        <v>0</v>
      </c>
      <c r="BG22" s="12">
        <f>IF(AND($AI22=1,AA22="",$W22="Yes",COUNTA(AB22:$AB22,$D23:$AB$59)&gt;0),1,0)</f>
        <v>0</v>
      </c>
      <c r="BH22" s="12">
        <f>IF(AND($AI22=1,AB22="",$W22="Yes",COUNTA($D23:$AB$59)&gt;0),1,0)</f>
        <v>0</v>
      </c>
      <c r="BI22" s="184"/>
      <c r="BJ22" s="183"/>
      <c r="BK22" s="183"/>
      <c r="BL22" s="183"/>
      <c r="BM22" s="183"/>
      <c r="BN22" s="183"/>
      <c r="BO22" s="183"/>
      <c r="BP22" s="183"/>
      <c r="BQ22" s="183"/>
      <c r="BR22" s="183"/>
      <c r="BS22" s="183"/>
      <c r="BT22" s="183"/>
      <c r="BU22" s="183"/>
      <c r="BV22" s="183"/>
      <c r="BW22" s="183"/>
      <c r="BX22" s="183"/>
      <c r="BY22" s="183"/>
      <c r="BZ22" s="183"/>
      <c r="CA22" s="183"/>
      <c r="CB22" s="183"/>
    </row>
    <row r="23" spans="1:80">
      <c r="A23" s="184"/>
      <c r="B23" s="22"/>
      <c r="C23" s="240">
        <v>4</v>
      </c>
      <c r="D23" s="259"/>
      <c r="E23" s="259"/>
      <c r="F23" s="259"/>
      <c r="G23" s="259"/>
      <c r="H23" s="259"/>
      <c r="I23" s="259"/>
      <c r="J23" s="259"/>
      <c r="K23" s="362"/>
      <c r="L23" s="219"/>
      <c r="M23" s="219"/>
      <c r="N23" s="219"/>
      <c r="O23" s="219"/>
      <c r="P23" s="259"/>
      <c r="Q23" s="301"/>
      <c r="R23" s="259"/>
      <c r="S23" s="259"/>
      <c r="T23" s="259"/>
      <c r="U23" s="259"/>
      <c r="V23" s="372"/>
      <c r="W23" s="259"/>
      <c r="X23" s="282"/>
      <c r="Y23" s="282"/>
      <c r="Z23" s="282"/>
      <c r="AA23" s="282"/>
      <c r="AB23" s="378"/>
      <c r="AC23" s="11"/>
      <c r="AD23" s="322" t="str">
        <f t="shared" si="15"/>
        <v>N/A</v>
      </c>
      <c r="AE23" s="165" t="str">
        <f t="shared" si="19"/>
        <v>N/A</v>
      </c>
      <c r="AF23" s="12" t="str">
        <f t="shared" si="20"/>
        <v>N/A</v>
      </c>
      <c r="AG23" s="12">
        <f t="shared" si="16"/>
        <v>0</v>
      </c>
      <c r="AH23" s="166">
        <f t="shared" si="17"/>
        <v>0</v>
      </c>
      <c r="AI23" s="333">
        <f t="shared" si="18"/>
        <v>0</v>
      </c>
      <c r="AJ23" s="12">
        <f>IF(AND($AI23=1,D23="",COUNTA(E23:$AB23,$D24:$AB$59)&gt;0),1,0)</f>
        <v>0</v>
      </c>
      <c r="AK23" s="12">
        <f>IF(AND($AI23=1,E23="",COUNTA(F23:$AB23,$D24:$AB$59)&gt;0),1,0)</f>
        <v>0</v>
      </c>
      <c r="AL23" s="12">
        <f>IF(AND($AI23=1,F23="",OR(E23="Pickup Truck 4x2",E23="Pickup Truck 4x4"),COUNTA(G23:$AB23,$D24:$AB$59)&gt;0),1,0)</f>
        <v>0</v>
      </c>
      <c r="AM23" s="12">
        <f>IF(AND($AI23=1,G23="",COUNTA(H23:$AB23,$D24:$AB$59)&gt;0,AE23&lt;&gt;"N/A"),1,0)</f>
        <v>0</v>
      </c>
      <c r="AN23" s="12">
        <f>IF(AND($AI23=1,H23="",COUNTA(I23:$AB23,$D24:$AB$59)&gt;0),1,0)</f>
        <v>0</v>
      </c>
      <c r="AO23" s="12">
        <f>IF(AND($AI23=1,I23="",COUNTA(J23:$AB23,$D24:$AB$59)&gt;0),1,0)</f>
        <v>0</v>
      </c>
      <c r="AP23" s="12">
        <f>IF(AND($AI23=1,J23="",COUNTA(K23:$AB23,$D24:$AB$59)&gt;0),1,0)</f>
        <v>0</v>
      </c>
      <c r="AQ23" s="12">
        <f>IF(AND($AI23=1,K23="",COUNTA(L23:$AB23,$D24:$AB$59)&gt;0),1,0)</f>
        <v>0</v>
      </c>
      <c r="AR23" s="12">
        <f>IF(AND($AI23=1,L23="",'2) Coverages'!$D$17="Yes",COUNTA(M23:$AB23,$D24:$AB$59)&gt;0),1,0)</f>
        <v>0</v>
      </c>
      <c r="AS23" s="12">
        <f>IF(AND($AI23=1,M23="",'2) Coverages'!$D$18="Yes",COUNTA(N23:$AB23,$D24:$AB$59)&gt;0),1,0)</f>
        <v>0</v>
      </c>
      <c r="AT23" s="12">
        <f>IF(AND($AI23=1,N23="",COUNTA(O23:$AB23,$D24:$AB$59)&gt;0,SUM(AG23:AH23)&gt;0),1,0)</f>
        <v>0</v>
      </c>
      <c r="AU23" s="12">
        <f>IF(AND($AI23=1,O23="",COUNTA(P23:$AB23,$D24:$AB$59)&gt;0,SUM(AG23:AH23)&gt;0),1,0)</f>
        <v>0</v>
      </c>
      <c r="AV23" s="12">
        <f>IF(AND($AI23=1,P23="",COUNTA(Q23:$AB23,$D24:$AB$59)&gt;0),1,0)</f>
        <v>0</v>
      </c>
      <c r="AW23" s="12">
        <f>IF(AND($AI23=1,Q23="",P23="Business/Personal",COUNTA(R23:$AB23,$D24:$AB$59)&gt;0),1,0)</f>
        <v>0</v>
      </c>
      <c r="AX23" s="12">
        <f>IF(AND($AI23=1,R23="",COUNTA(S23:$AB23,$D24:$AB$59)&gt;0),1,0)</f>
        <v>0</v>
      </c>
      <c r="AY23" s="12">
        <f>IF(AND($AI23=1,S23="",COUNTA(T23:$AB23,$D24:$AB$59)&gt;0),1,0)</f>
        <v>0</v>
      </c>
      <c r="AZ23" s="12">
        <f>IF(AND($AI23=1,T23="",COUNTA(U23:$AB23,$D24:$AB$59)&gt;0),1,0)</f>
        <v>0</v>
      </c>
      <c r="BA23" s="12">
        <f>IF(AND($AI23=1,U23="",COUNTA(V23:$AB23,$D24:$AB$59)&gt;0),1,0)</f>
        <v>0</v>
      </c>
      <c r="BB23" s="12">
        <f>IF(AND($AI23=1,V23="",COUNTA(W23:$AB23,$D24:$AB$59)&gt;0),1,0)</f>
        <v>0</v>
      </c>
      <c r="BC23" s="12">
        <f>IF(AND($AI23=1,W23="",COUNTA(X23:$AB23,$D24:$AB$59)&gt;0),1,0)</f>
        <v>0</v>
      </c>
      <c r="BD23" s="12">
        <f>IF(AND($AI23=1,X23="",$W23="Yes",COUNTA(Y23:$AB23,$D24:$AB$59)&gt;0),1,0)</f>
        <v>0</v>
      </c>
      <c r="BE23" s="12">
        <f>IF(AND($AI23=1,Y23="",$W23="Yes",COUNTA(Z23:$AB23,$D24:$AB$59)&gt;0),1,0)</f>
        <v>0</v>
      </c>
      <c r="BF23" s="12">
        <f>IF(AND($AI23=1,Z23="",$W23="Yes",COUNTA(AA23:$AB23,$D24:$AB$59)&gt;0),1,0)</f>
        <v>0</v>
      </c>
      <c r="BG23" s="12">
        <f>IF(AND($AI23=1,AA23="",$W23="Yes",COUNTA(AB23:$AB23,$D24:$AB$59)&gt;0),1,0)</f>
        <v>0</v>
      </c>
      <c r="BH23" s="12">
        <f>IF(AND($AI23=1,AB23="",$W23="Yes",COUNTA($D24:$AB$59)&gt;0),1,0)</f>
        <v>0</v>
      </c>
      <c r="BI23" s="184"/>
      <c r="BJ23" s="183"/>
      <c r="BK23" s="183"/>
      <c r="BL23" s="183"/>
      <c r="BM23" s="183"/>
      <c r="BN23" s="183"/>
      <c r="BO23" s="183"/>
      <c r="BP23" s="183"/>
      <c r="BQ23" s="183"/>
      <c r="BR23" s="183"/>
      <c r="BS23" s="183"/>
      <c r="BT23" s="183"/>
      <c r="BU23" s="183"/>
      <c r="BV23" s="183"/>
      <c r="BW23" s="183"/>
      <c r="BX23" s="183"/>
      <c r="BY23" s="183"/>
      <c r="BZ23" s="183"/>
      <c r="CA23" s="183"/>
      <c r="CB23" s="183"/>
    </row>
    <row r="24" spans="1:80">
      <c r="A24" s="184"/>
      <c r="B24" s="22"/>
      <c r="C24" s="240">
        <v>5</v>
      </c>
      <c r="D24" s="259"/>
      <c r="E24" s="259"/>
      <c r="F24" s="259"/>
      <c r="G24" s="259"/>
      <c r="H24" s="259"/>
      <c r="I24" s="259"/>
      <c r="J24" s="259"/>
      <c r="K24" s="362"/>
      <c r="L24" s="219"/>
      <c r="M24" s="219"/>
      <c r="N24" s="219"/>
      <c r="O24" s="219"/>
      <c r="P24" s="259"/>
      <c r="Q24" s="301"/>
      <c r="R24" s="259"/>
      <c r="S24" s="259"/>
      <c r="T24" s="259"/>
      <c r="U24" s="259"/>
      <c r="V24" s="372"/>
      <c r="W24" s="259"/>
      <c r="X24" s="282"/>
      <c r="Y24" s="282"/>
      <c r="Z24" s="282"/>
      <c r="AA24" s="282"/>
      <c r="AB24" s="378"/>
      <c r="AC24" s="11"/>
      <c r="AD24" s="322" t="str">
        <f t="shared" si="15"/>
        <v>N/A</v>
      </c>
      <c r="AE24" s="165" t="str">
        <f t="shared" si="19"/>
        <v>N/A</v>
      </c>
      <c r="AF24" s="12" t="str">
        <f t="shared" si="20"/>
        <v>N/A</v>
      </c>
      <c r="AG24" s="12">
        <f t="shared" si="16"/>
        <v>0</v>
      </c>
      <c r="AH24" s="166">
        <f t="shared" si="17"/>
        <v>0</v>
      </c>
      <c r="AI24" s="333">
        <f t="shared" si="18"/>
        <v>0</v>
      </c>
      <c r="AJ24" s="12">
        <f>IF(AND($AI24=1,D24="",COUNTA(E24:$AB24,$D25:$AB$59)&gt;0),1,0)</f>
        <v>0</v>
      </c>
      <c r="AK24" s="12">
        <f>IF(AND($AI24=1,E24="",COUNTA(F24:$AB24,$D25:$AB$59)&gt;0),1,0)</f>
        <v>0</v>
      </c>
      <c r="AL24" s="12">
        <f>IF(AND($AI24=1,F24="",OR(E24="Pickup Truck 4x2",E24="Pickup Truck 4x4"),COUNTA(G24:$AB24,$D25:$AB$59)&gt;0),1,0)</f>
        <v>0</v>
      </c>
      <c r="AM24" s="12">
        <f>IF(AND($AI24=1,G24="",COUNTA(H24:$AB24,$D25:$AB$59)&gt;0,AE24&lt;&gt;"N/A"),1,0)</f>
        <v>0</v>
      </c>
      <c r="AN24" s="12">
        <f>IF(AND($AI24=1,H24="",COUNTA(I24:$AB24,$D25:$AB$59)&gt;0),1,0)</f>
        <v>0</v>
      </c>
      <c r="AO24" s="12">
        <f>IF(AND($AI24=1,I24="",COUNTA(J24:$AB24,$D25:$AB$59)&gt;0),1,0)</f>
        <v>0</v>
      </c>
      <c r="AP24" s="12">
        <f>IF(AND($AI24=1,J24="",COUNTA(K24:$AB24,$D25:$AB$59)&gt;0),1,0)</f>
        <v>0</v>
      </c>
      <c r="AQ24" s="12">
        <f>IF(AND($AI24=1,K24="",COUNTA(L24:$AB24,$D25:$AB$59)&gt;0),1,0)</f>
        <v>0</v>
      </c>
      <c r="AR24" s="12">
        <f>IF(AND($AI24=1,L24="",'2) Coverages'!$D$17="Yes",COUNTA(M24:$AB24,$D25:$AB$59)&gt;0),1,0)</f>
        <v>0</v>
      </c>
      <c r="AS24" s="12">
        <f>IF(AND($AI24=1,M24="",'2) Coverages'!$D$18="Yes",COUNTA(N24:$AB24,$D25:$AB$59)&gt;0),1,0)</f>
        <v>0</v>
      </c>
      <c r="AT24" s="12">
        <f>IF(AND($AI24=1,N24="",COUNTA(O24:$AB24,$D25:$AB$59)&gt;0,SUM(AG24:AH24)&gt;0),1,0)</f>
        <v>0</v>
      </c>
      <c r="AU24" s="12">
        <f>IF(AND($AI24=1,O24="",COUNTA(P24:$AB24,$D25:$AB$59)&gt;0,SUM(AG24:AH24)&gt;0),1,0)</f>
        <v>0</v>
      </c>
      <c r="AV24" s="12">
        <f>IF(AND($AI24=1,P24="",COUNTA(Q24:$AB24,$D25:$AB$59)&gt;0),1,0)</f>
        <v>0</v>
      </c>
      <c r="AW24" s="12">
        <f>IF(AND($AI24=1,Q24="",P24="Business/Personal",COUNTA(R24:$AB24,$D25:$AB$59)&gt;0),1,0)</f>
        <v>0</v>
      </c>
      <c r="AX24" s="12">
        <f>IF(AND($AI24=1,R24="",COUNTA(S24:$AB24,$D25:$AB$59)&gt;0),1,0)</f>
        <v>0</v>
      </c>
      <c r="AY24" s="12">
        <f>IF(AND($AI24=1,S24="",COUNTA(T24:$AB24,$D25:$AB$59)&gt;0),1,0)</f>
        <v>0</v>
      </c>
      <c r="AZ24" s="12">
        <f>IF(AND($AI24=1,T24="",COUNTA(U24:$AB24,$D25:$AB$59)&gt;0),1,0)</f>
        <v>0</v>
      </c>
      <c r="BA24" s="12">
        <f>IF(AND($AI24=1,U24="",COUNTA(V24:$AB24,$D25:$AB$59)&gt;0),1,0)</f>
        <v>0</v>
      </c>
      <c r="BB24" s="12">
        <f>IF(AND($AI24=1,V24="",COUNTA(W24:$AB24,$D25:$AB$59)&gt;0),1,0)</f>
        <v>0</v>
      </c>
      <c r="BC24" s="12">
        <f>IF(AND($AI24=1,W24="",COUNTA(X24:$AB24,$D25:$AB$59)&gt;0),1,0)</f>
        <v>0</v>
      </c>
      <c r="BD24" s="12">
        <f>IF(AND($AI24=1,X24="",$W24="Yes",COUNTA(Y24:$AB24,$D25:$AB$59)&gt;0),1,0)</f>
        <v>0</v>
      </c>
      <c r="BE24" s="12">
        <f>IF(AND($AI24=1,Y24="",$W24="Yes",COUNTA(Z24:$AB24,$D25:$AB$59)&gt;0),1,0)</f>
        <v>0</v>
      </c>
      <c r="BF24" s="12">
        <f>IF(AND($AI24=1,Z24="",$W24="Yes",COUNTA(AA24:$AB24,$D25:$AB$59)&gt;0),1,0)</f>
        <v>0</v>
      </c>
      <c r="BG24" s="12">
        <f>IF(AND($AI24=1,AA24="",$W24="Yes",COUNTA(AB24:$AB24,$D25:$AB$59)&gt;0),1,0)</f>
        <v>0</v>
      </c>
      <c r="BH24" s="12">
        <f>IF(AND($AI24=1,AB24="",$W24="Yes",COUNTA($D25:$AB$59)&gt;0),1,0)</f>
        <v>0</v>
      </c>
      <c r="BI24" s="184"/>
      <c r="BJ24" s="183"/>
      <c r="BK24" s="183"/>
      <c r="BL24" s="183"/>
      <c r="BM24" s="183"/>
      <c r="BN24" s="183"/>
      <c r="BO24" s="183"/>
      <c r="BP24" s="183"/>
      <c r="BQ24" s="183"/>
      <c r="BR24" s="183"/>
      <c r="BS24" s="183"/>
      <c r="BT24" s="183"/>
      <c r="BU24" s="183"/>
      <c r="BV24" s="183"/>
      <c r="BW24" s="183"/>
      <c r="BX24" s="183"/>
      <c r="BY24" s="183"/>
      <c r="BZ24" s="183"/>
      <c r="CA24" s="183"/>
      <c r="CB24" s="183"/>
    </row>
    <row r="25" spans="1:80">
      <c r="A25" s="184"/>
      <c r="B25" s="22"/>
      <c r="C25" s="240">
        <v>6</v>
      </c>
      <c r="D25" s="259"/>
      <c r="E25" s="259"/>
      <c r="F25" s="259"/>
      <c r="G25" s="259"/>
      <c r="H25" s="259"/>
      <c r="I25" s="259"/>
      <c r="J25" s="259"/>
      <c r="K25" s="362"/>
      <c r="L25" s="219"/>
      <c r="M25" s="219"/>
      <c r="N25" s="219"/>
      <c r="O25" s="219"/>
      <c r="P25" s="259"/>
      <c r="Q25" s="301"/>
      <c r="R25" s="259"/>
      <c r="S25" s="259"/>
      <c r="T25" s="259"/>
      <c r="U25" s="259"/>
      <c r="V25" s="372"/>
      <c r="W25" s="259"/>
      <c r="X25" s="282"/>
      <c r="Y25" s="282"/>
      <c r="Z25" s="282"/>
      <c r="AA25" s="282"/>
      <c r="AB25" s="378"/>
      <c r="AC25" s="11"/>
      <c r="AD25" s="322" t="str">
        <f t="shared" si="15"/>
        <v>N/A</v>
      </c>
      <c r="AE25" s="165" t="str">
        <f t="shared" si="19"/>
        <v>N/A</v>
      </c>
      <c r="AF25" s="12" t="str">
        <f t="shared" si="20"/>
        <v>N/A</v>
      </c>
      <c r="AG25" s="12">
        <f t="shared" si="16"/>
        <v>0</v>
      </c>
      <c r="AH25" s="166">
        <f t="shared" si="17"/>
        <v>0</v>
      </c>
      <c r="AI25" s="333">
        <f t="shared" si="18"/>
        <v>0</v>
      </c>
      <c r="AJ25" s="12">
        <f>IF(AND($AI25=1,D25="",COUNTA(E25:$AB25,$D26:$AB$59)&gt;0),1,0)</f>
        <v>0</v>
      </c>
      <c r="AK25" s="12">
        <f>IF(AND($AI25=1,E25="",COUNTA(F25:$AB25,$D26:$AB$59)&gt;0),1,0)</f>
        <v>0</v>
      </c>
      <c r="AL25" s="12">
        <f>IF(AND($AI25=1,F25="",OR(E25="Pickup Truck 4x2",E25="Pickup Truck 4x4"),COUNTA(G25:$AB25,$D26:$AB$59)&gt;0),1,0)</f>
        <v>0</v>
      </c>
      <c r="AM25" s="12">
        <f>IF(AND($AI25=1,G25="",COUNTA(H25:$AB25,$D26:$AB$59)&gt;0,AE25&lt;&gt;"N/A"),1,0)</f>
        <v>0</v>
      </c>
      <c r="AN25" s="12">
        <f>IF(AND($AI25=1,H25="",COUNTA(I25:$AB25,$D26:$AB$59)&gt;0),1,0)</f>
        <v>0</v>
      </c>
      <c r="AO25" s="12">
        <f>IF(AND($AI25=1,I25="",COUNTA(J25:$AB25,$D26:$AB$59)&gt;0),1,0)</f>
        <v>0</v>
      </c>
      <c r="AP25" s="12">
        <f>IF(AND($AI25=1,J25="",COUNTA(K25:$AB25,$D26:$AB$59)&gt;0),1,0)</f>
        <v>0</v>
      </c>
      <c r="AQ25" s="12">
        <f>IF(AND($AI25=1,K25="",COUNTA(L25:$AB25,$D26:$AB$59)&gt;0),1,0)</f>
        <v>0</v>
      </c>
      <c r="AR25" s="12">
        <f>IF(AND($AI25=1,L25="",'2) Coverages'!$D$17="Yes",COUNTA(M25:$AB25,$D26:$AB$59)&gt;0),1,0)</f>
        <v>0</v>
      </c>
      <c r="AS25" s="12">
        <f>IF(AND($AI25=1,M25="",'2) Coverages'!$D$18="Yes",COUNTA(N25:$AB25,$D26:$AB$59)&gt;0),1,0)</f>
        <v>0</v>
      </c>
      <c r="AT25" s="12">
        <f>IF(AND($AI25=1,N25="",COUNTA(O25:$AB25,$D26:$AB$59)&gt;0,SUM(AG25:AH25)&gt;0),1,0)</f>
        <v>0</v>
      </c>
      <c r="AU25" s="12">
        <f>IF(AND($AI25=1,O25="",COUNTA(P25:$AB25,$D26:$AB$59)&gt;0,SUM(AG25:AH25)&gt;0),1,0)</f>
        <v>0</v>
      </c>
      <c r="AV25" s="12">
        <f>IF(AND($AI25=1,P25="",COUNTA(Q25:$AB25,$D26:$AB$59)&gt;0),1,0)</f>
        <v>0</v>
      </c>
      <c r="AW25" s="12">
        <f>IF(AND($AI25=1,Q25="",P25="Business/Personal",COUNTA(R25:$AB25,$D26:$AB$59)&gt;0),1,0)</f>
        <v>0</v>
      </c>
      <c r="AX25" s="12">
        <f>IF(AND($AI25=1,R25="",COUNTA(S25:$AB25,$D26:$AB$59)&gt;0),1,0)</f>
        <v>0</v>
      </c>
      <c r="AY25" s="12">
        <f>IF(AND($AI25=1,S25="",COUNTA(T25:$AB25,$D26:$AB$59)&gt;0),1,0)</f>
        <v>0</v>
      </c>
      <c r="AZ25" s="12">
        <f>IF(AND($AI25=1,T25="",COUNTA(U25:$AB25,$D26:$AB$59)&gt;0),1,0)</f>
        <v>0</v>
      </c>
      <c r="BA25" s="12">
        <f>IF(AND($AI25=1,U25="",COUNTA(V25:$AB25,$D26:$AB$59)&gt;0),1,0)</f>
        <v>0</v>
      </c>
      <c r="BB25" s="12">
        <f>IF(AND($AI25=1,V25="",COUNTA(W25:$AB25,$D26:$AB$59)&gt;0),1,0)</f>
        <v>0</v>
      </c>
      <c r="BC25" s="12">
        <f>IF(AND($AI25=1,W25="",COUNTA(X25:$AB25,$D26:$AB$59)&gt;0),1,0)</f>
        <v>0</v>
      </c>
      <c r="BD25" s="12">
        <f>IF(AND($AI25=1,X25="",$W25="Yes",COUNTA(Y25:$AB25,$D26:$AB$59)&gt;0),1,0)</f>
        <v>0</v>
      </c>
      <c r="BE25" s="12">
        <f>IF(AND($AI25=1,Y25="",$W25="Yes",COUNTA(Z25:$AB25,$D26:$AB$59)&gt;0),1,0)</f>
        <v>0</v>
      </c>
      <c r="BF25" s="12">
        <f>IF(AND($AI25=1,Z25="",$W25="Yes",COUNTA(AA25:$AB25,$D26:$AB$59)&gt;0),1,0)</f>
        <v>0</v>
      </c>
      <c r="BG25" s="12">
        <f>IF(AND($AI25=1,AA25="",$W25="Yes",COUNTA(AB25:$AB25,$D26:$AB$59)&gt;0),1,0)</f>
        <v>0</v>
      </c>
      <c r="BH25" s="12">
        <f>IF(AND($AI25=1,AB25="",$W25="Yes",COUNTA($D26:$AB$59)&gt;0),1,0)</f>
        <v>0</v>
      </c>
      <c r="BI25" s="184"/>
      <c r="BJ25" s="183"/>
      <c r="BK25" s="183"/>
      <c r="BL25" s="183"/>
      <c r="BM25" s="183"/>
      <c r="BN25" s="183"/>
      <c r="BO25" s="183"/>
      <c r="BP25" s="183"/>
      <c r="BQ25" s="183"/>
      <c r="BR25" s="183"/>
      <c r="BS25" s="183"/>
      <c r="BT25" s="183"/>
      <c r="BU25" s="183"/>
      <c r="BV25" s="183"/>
      <c r="BW25" s="183"/>
      <c r="BX25" s="183"/>
      <c r="BY25" s="183"/>
      <c r="BZ25" s="183"/>
      <c r="CA25" s="183"/>
      <c r="CB25" s="183"/>
    </row>
    <row r="26" spans="1:80">
      <c r="A26" s="184"/>
      <c r="B26" s="22"/>
      <c r="C26" s="240">
        <v>7</v>
      </c>
      <c r="D26" s="259"/>
      <c r="E26" s="259"/>
      <c r="F26" s="259"/>
      <c r="G26" s="259"/>
      <c r="H26" s="259"/>
      <c r="I26" s="259"/>
      <c r="J26" s="259"/>
      <c r="K26" s="362"/>
      <c r="L26" s="219"/>
      <c r="M26" s="219"/>
      <c r="N26" s="219"/>
      <c r="O26" s="219"/>
      <c r="P26" s="259"/>
      <c r="Q26" s="301"/>
      <c r="R26" s="259"/>
      <c r="S26" s="259"/>
      <c r="T26" s="259"/>
      <c r="U26" s="259"/>
      <c r="V26" s="372"/>
      <c r="W26" s="259"/>
      <c r="X26" s="282"/>
      <c r="Y26" s="282"/>
      <c r="Z26" s="282"/>
      <c r="AA26" s="282"/>
      <c r="AB26" s="378"/>
      <c r="AC26" s="11"/>
      <c r="AD26" s="322" t="str">
        <f t="shared" si="15"/>
        <v>N/A</v>
      </c>
      <c r="AE26" s="165" t="str">
        <f t="shared" si="19"/>
        <v>N/A</v>
      </c>
      <c r="AF26" s="12" t="str">
        <f t="shared" si="20"/>
        <v>N/A</v>
      </c>
      <c r="AG26" s="12">
        <f t="shared" si="16"/>
        <v>0</v>
      </c>
      <c r="AH26" s="166">
        <f t="shared" si="17"/>
        <v>0</v>
      </c>
      <c r="AI26" s="333">
        <f t="shared" si="18"/>
        <v>0</v>
      </c>
      <c r="AJ26" s="12">
        <f>IF(AND($AI26=1,D26="",COUNTA(E26:$AB26,$D27:$AB$59)&gt;0),1,0)</f>
        <v>0</v>
      </c>
      <c r="AK26" s="12">
        <f>IF(AND($AI26=1,E26="",COUNTA(F26:$AB26,$D27:$AB$59)&gt;0),1,0)</f>
        <v>0</v>
      </c>
      <c r="AL26" s="12">
        <f>IF(AND($AI26=1,F26="",OR(E26="Pickup Truck 4x2",E26="Pickup Truck 4x4"),COUNTA(G26:$AB26,$D27:$AB$59)&gt;0),1,0)</f>
        <v>0</v>
      </c>
      <c r="AM26" s="12">
        <f>IF(AND($AI26=1,G26="",COUNTA(H26:$AB26,$D27:$AB$59)&gt;0,AE26&lt;&gt;"N/A"),1,0)</f>
        <v>0</v>
      </c>
      <c r="AN26" s="12">
        <f>IF(AND($AI26=1,H26="",COUNTA(I26:$AB26,$D27:$AB$59)&gt;0),1,0)</f>
        <v>0</v>
      </c>
      <c r="AO26" s="12">
        <f>IF(AND($AI26=1,I26="",COUNTA(J26:$AB26,$D27:$AB$59)&gt;0),1,0)</f>
        <v>0</v>
      </c>
      <c r="AP26" s="12">
        <f>IF(AND($AI26=1,J26="",COUNTA(K26:$AB26,$D27:$AB$59)&gt;0),1,0)</f>
        <v>0</v>
      </c>
      <c r="AQ26" s="12">
        <f>IF(AND($AI26=1,K26="",COUNTA(L26:$AB26,$D27:$AB$59)&gt;0),1,0)</f>
        <v>0</v>
      </c>
      <c r="AR26" s="12">
        <f>IF(AND($AI26=1,L26="",'2) Coverages'!$D$17="Yes",COUNTA(M26:$AB26,$D27:$AB$59)&gt;0),1,0)</f>
        <v>0</v>
      </c>
      <c r="AS26" s="12">
        <f>IF(AND($AI26=1,M26="",'2) Coverages'!$D$18="Yes",COUNTA(N26:$AB26,$D27:$AB$59)&gt;0),1,0)</f>
        <v>0</v>
      </c>
      <c r="AT26" s="12">
        <f>IF(AND($AI26=1,N26="",COUNTA(O26:$AB26,$D27:$AB$59)&gt;0,SUM(AG26:AH26)&gt;0),1,0)</f>
        <v>0</v>
      </c>
      <c r="AU26" s="12">
        <f>IF(AND($AI26=1,O26="",COUNTA(P26:$AB26,$D27:$AB$59)&gt;0,SUM(AG26:AH26)&gt;0),1,0)</f>
        <v>0</v>
      </c>
      <c r="AV26" s="12">
        <f>IF(AND($AI26=1,P26="",COUNTA(Q26:$AB26,$D27:$AB$59)&gt;0),1,0)</f>
        <v>0</v>
      </c>
      <c r="AW26" s="12">
        <f>IF(AND($AI26=1,Q26="",P26="Business/Personal",COUNTA(R26:$AB26,$D27:$AB$59)&gt;0),1,0)</f>
        <v>0</v>
      </c>
      <c r="AX26" s="12">
        <f>IF(AND($AI26=1,R26="",COUNTA(S26:$AB26,$D27:$AB$59)&gt;0),1,0)</f>
        <v>0</v>
      </c>
      <c r="AY26" s="12">
        <f>IF(AND($AI26=1,S26="",COUNTA(T26:$AB26,$D27:$AB$59)&gt;0),1,0)</f>
        <v>0</v>
      </c>
      <c r="AZ26" s="12">
        <f>IF(AND($AI26=1,T26="",COUNTA(U26:$AB26,$D27:$AB$59)&gt;0),1,0)</f>
        <v>0</v>
      </c>
      <c r="BA26" s="12">
        <f>IF(AND($AI26=1,U26="",COUNTA(V26:$AB26,$D27:$AB$59)&gt;0),1,0)</f>
        <v>0</v>
      </c>
      <c r="BB26" s="12">
        <f>IF(AND($AI26=1,V26="",COUNTA(W26:$AB26,$D27:$AB$59)&gt;0),1,0)</f>
        <v>0</v>
      </c>
      <c r="BC26" s="12">
        <f>IF(AND($AI26=1,W26="",COUNTA(X26:$AB26,$D27:$AB$59)&gt;0),1,0)</f>
        <v>0</v>
      </c>
      <c r="BD26" s="12">
        <f>IF(AND($AI26=1,X26="",$W26="Yes",COUNTA(Y26:$AB26,$D27:$AB$59)&gt;0),1,0)</f>
        <v>0</v>
      </c>
      <c r="BE26" s="12">
        <f>IF(AND($AI26=1,Y26="",$W26="Yes",COUNTA(Z26:$AB26,$D27:$AB$59)&gt;0),1,0)</f>
        <v>0</v>
      </c>
      <c r="BF26" s="12">
        <f>IF(AND($AI26=1,Z26="",$W26="Yes",COUNTA(AA26:$AB26,$D27:$AB$59)&gt;0),1,0)</f>
        <v>0</v>
      </c>
      <c r="BG26" s="12">
        <f>IF(AND($AI26=1,AA26="",$W26="Yes",COUNTA(AB26:$AB26,$D27:$AB$59)&gt;0),1,0)</f>
        <v>0</v>
      </c>
      <c r="BH26" s="12">
        <f>IF(AND($AI26=1,AB26="",$W26="Yes",COUNTA($D27:$AB$59)&gt;0),1,0)</f>
        <v>0</v>
      </c>
      <c r="BI26" s="184"/>
      <c r="BJ26" s="183"/>
      <c r="BK26" s="183"/>
      <c r="BL26" s="183"/>
      <c r="BM26" s="183"/>
      <c r="BN26" s="183"/>
      <c r="BO26" s="183"/>
      <c r="BP26" s="183"/>
      <c r="BQ26" s="183"/>
      <c r="BR26" s="183"/>
      <c r="BS26" s="183"/>
      <c r="BT26" s="183"/>
      <c r="BU26" s="183"/>
      <c r="BV26" s="183"/>
      <c r="BW26" s="183"/>
      <c r="BX26" s="183"/>
      <c r="BY26" s="183"/>
      <c r="BZ26" s="183"/>
      <c r="CA26" s="183"/>
      <c r="CB26" s="183"/>
    </row>
    <row r="27" spans="1:80">
      <c r="A27" s="184"/>
      <c r="B27" s="22"/>
      <c r="C27" s="240">
        <v>8</v>
      </c>
      <c r="D27" s="259"/>
      <c r="E27" s="259"/>
      <c r="F27" s="259"/>
      <c r="G27" s="259"/>
      <c r="H27" s="259"/>
      <c r="I27" s="259"/>
      <c r="J27" s="259"/>
      <c r="K27" s="362"/>
      <c r="L27" s="219"/>
      <c r="M27" s="219"/>
      <c r="N27" s="219"/>
      <c r="O27" s="219"/>
      <c r="P27" s="259"/>
      <c r="Q27" s="301"/>
      <c r="R27" s="259"/>
      <c r="S27" s="259"/>
      <c r="T27" s="259"/>
      <c r="U27" s="259"/>
      <c r="V27" s="372"/>
      <c r="W27" s="259"/>
      <c r="X27" s="282"/>
      <c r="Y27" s="282"/>
      <c r="Z27" s="282"/>
      <c r="AA27" s="282"/>
      <c r="AB27" s="378"/>
      <c r="AC27" s="11"/>
      <c r="AD27" s="322" t="str">
        <f t="shared" si="15"/>
        <v>N/A</v>
      </c>
      <c r="AE27" s="165" t="str">
        <f t="shared" si="19"/>
        <v>N/A</v>
      </c>
      <c r="AF27" s="12" t="str">
        <f t="shared" si="20"/>
        <v>N/A</v>
      </c>
      <c r="AG27" s="12">
        <f t="shared" si="16"/>
        <v>0</v>
      </c>
      <c r="AH27" s="166">
        <f t="shared" si="17"/>
        <v>0</v>
      </c>
      <c r="AI27" s="333">
        <f t="shared" si="18"/>
        <v>0</v>
      </c>
      <c r="AJ27" s="12">
        <f>IF(AND($AI27=1,D27="",COUNTA(E27:$AB27,$D28:$AB$59)&gt;0),1,0)</f>
        <v>0</v>
      </c>
      <c r="AK27" s="12">
        <f>IF(AND($AI27=1,E27="",COUNTA(F27:$AB27,$D28:$AB$59)&gt;0),1,0)</f>
        <v>0</v>
      </c>
      <c r="AL27" s="12">
        <f>IF(AND($AI27=1,F27="",OR(E27="Pickup Truck 4x2",E27="Pickup Truck 4x4"),COUNTA(G27:$AB27,$D28:$AB$59)&gt;0),1,0)</f>
        <v>0</v>
      </c>
      <c r="AM27" s="12">
        <f>IF(AND($AI27=1,G27="",COUNTA(H27:$AB27,$D28:$AB$59)&gt;0,AE27&lt;&gt;"N/A"),1,0)</f>
        <v>0</v>
      </c>
      <c r="AN27" s="12">
        <f>IF(AND($AI27=1,H27="",COUNTA(I27:$AB27,$D28:$AB$59)&gt;0),1,0)</f>
        <v>0</v>
      </c>
      <c r="AO27" s="12">
        <f>IF(AND($AI27=1,I27="",COUNTA(J27:$AB27,$D28:$AB$59)&gt;0),1,0)</f>
        <v>0</v>
      </c>
      <c r="AP27" s="12">
        <f>IF(AND($AI27=1,J27="",COUNTA(K27:$AB27,$D28:$AB$59)&gt;0),1,0)</f>
        <v>0</v>
      </c>
      <c r="AQ27" s="12">
        <f>IF(AND($AI27=1,K27="",COUNTA(L27:$AB27,$D28:$AB$59)&gt;0),1,0)</f>
        <v>0</v>
      </c>
      <c r="AR27" s="12">
        <f>IF(AND($AI27=1,L27="",'2) Coverages'!$D$17="Yes",COUNTA(M27:$AB27,$D28:$AB$59)&gt;0),1,0)</f>
        <v>0</v>
      </c>
      <c r="AS27" s="12">
        <f>IF(AND($AI27=1,M27="",'2) Coverages'!$D$18="Yes",COUNTA(N27:$AB27,$D28:$AB$59)&gt;0),1,0)</f>
        <v>0</v>
      </c>
      <c r="AT27" s="12">
        <f>IF(AND($AI27=1,N27="",COUNTA(O27:$AB27,$D28:$AB$59)&gt;0,SUM(AG27:AH27)&gt;0),1,0)</f>
        <v>0</v>
      </c>
      <c r="AU27" s="12">
        <f>IF(AND($AI27=1,O27="",COUNTA(P27:$AB27,$D28:$AB$59)&gt;0,SUM(AG27:AH27)&gt;0),1,0)</f>
        <v>0</v>
      </c>
      <c r="AV27" s="12">
        <f>IF(AND($AI27=1,P27="",COUNTA(Q27:$AB27,$D28:$AB$59)&gt;0),1,0)</f>
        <v>0</v>
      </c>
      <c r="AW27" s="12">
        <f>IF(AND($AI27=1,Q27="",P27="Business/Personal",COUNTA(R27:$AB27,$D28:$AB$59)&gt;0),1,0)</f>
        <v>0</v>
      </c>
      <c r="AX27" s="12">
        <f>IF(AND($AI27=1,R27="",COUNTA(S27:$AB27,$D28:$AB$59)&gt;0),1,0)</f>
        <v>0</v>
      </c>
      <c r="AY27" s="12">
        <f>IF(AND($AI27=1,S27="",COUNTA(T27:$AB27,$D28:$AB$59)&gt;0),1,0)</f>
        <v>0</v>
      </c>
      <c r="AZ27" s="12">
        <f>IF(AND($AI27=1,T27="",COUNTA(U27:$AB27,$D28:$AB$59)&gt;0),1,0)</f>
        <v>0</v>
      </c>
      <c r="BA27" s="12">
        <f>IF(AND($AI27=1,U27="",COUNTA(V27:$AB27,$D28:$AB$59)&gt;0),1,0)</f>
        <v>0</v>
      </c>
      <c r="BB27" s="12">
        <f>IF(AND($AI27=1,V27="",COUNTA(W27:$AB27,$D28:$AB$59)&gt;0),1,0)</f>
        <v>0</v>
      </c>
      <c r="BC27" s="12">
        <f>IF(AND($AI27=1,W27="",COUNTA(X27:$AB27,$D28:$AB$59)&gt;0),1,0)</f>
        <v>0</v>
      </c>
      <c r="BD27" s="12">
        <f>IF(AND($AI27=1,X27="",$W27="Yes",COUNTA(Y27:$AB27,$D28:$AB$59)&gt;0),1,0)</f>
        <v>0</v>
      </c>
      <c r="BE27" s="12">
        <f>IF(AND($AI27=1,Y27="",$W27="Yes",COUNTA(Z27:$AB27,$D28:$AB$59)&gt;0),1,0)</f>
        <v>0</v>
      </c>
      <c r="BF27" s="12">
        <f>IF(AND($AI27=1,Z27="",$W27="Yes",COUNTA(AA27:$AB27,$D28:$AB$59)&gt;0),1,0)</f>
        <v>0</v>
      </c>
      <c r="BG27" s="12">
        <f>IF(AND($AI27=1,AA27="",$W27="Yes",COUNTA(AB27:$AB27,$D28:$AB$59)&gt;0),1,0)</f>
        <v>0</v>
      </c>
      <c r="BH27" s="12">
        <f>IF(AND($AI27=1,AB27="",$W27="Yes",COUNTA($D28:$AB$59)&gt;0),1,0)</f>
        <v>0</v>
      </c>
      <c r="BI27" s="184"/>
      <c r="BJ27" s="183"/>
      <c r="BK27" s="183"/>
      <c r="BL27" s="183"/>
      <c r="BM27" s="183"/>
      <c r="BN27" s="183"/>
      <c r="BO27" s="183"/>
      <c r="BP27" s="183"/>
      <c r="BQ27" s="183"/>
      <c r="BR27" s="183"/>
      <c r="BS27" s="183"/>
      <c r="BT27" s="183"/>
      <c r="BU27" s="183"/>
      <c r="BV27" s="183"/>
      <c r="BW27" s="183"/>
      <c r="BX27" s="183"/>
      <c r="BY27" s="183"/>
      <c r="BZ27" s="183"/>
      <c r="CA27" s="183"/>
      <c r="CB27" s="183"/>
    </row>
    <row r="28" spans="1:80">
      <c r="A28" s="184"/>
      <c r="B28" s="22"/>
      <c r="C28" s="240">
        <v>9</v>
      </c>
      <c r="D28" s="259"/>
      <c r="E28" s="259"/>
      <c r="F28" s="259"/>
      <c r="G28" s="259"/>
      <c r="H28" s="259"/>
      <c r="I28" s="259"/>
      <c r="J28" s="259"/>
      <c r="K28" s="362"/>
      <c r="L28" s="219"/>
      <c r="M28" s="219"/>
      <c r="N28" s="219"/>
      <c r="O28" s="219"/>
      <c r="P28" s="259"/>
      <c r="Q28" s="301"/>
      <c r="R28" s="259"/>
      <c r="S28" s="259"/>
      <c r="T28" s="259"/>
      <c r="U28" s="259"/>
      <c r="V28" s="372"/>
      <c r="W28" s="259"/>
      <c r="X28" s="282"/>
      <c r="Y28" s="282"/>
      <c r="Z28" s="282"/>
      <c r="AA28" s="282"/>
      <c r="AB28" s="378"/>
      <c r="AC28" s="11"/>
      <c r="AD28" s="322" t="str">
        <f t="shared" si="15"/>
        <v>N/A</v>
      </c>
      <c r="AE28" s="165" t="str">
        <f t="shared" si="19"/>
        <v>N/A</v>
      </c>
      <c r="AF28" s="12" t="str">
        <f t="shared" si="20"/>
        <v>N/A</v>
      </c>
      <c r="AG28" s="12">
        <f t="shared" si="16"/>
        <v>0</v>
      </c>
      <c r="AH28" s="166">
        <f t="shared" si="17"/>
        <v>0</v>
      </c>
      <c r="AI28" s="333">
        <f t="shared" si="18"/>
        <v>0</v>
      </c>
      <c r="AJ28" s="12">
        <f>IF(AND($AI28=1,D28="",COUNTA(E28:$AB28,$D29:$AB$59)&gt;0),1,0)</f>
        <v>0</v>
      </c>
      <c r="AK28" s="12">
        <f>IF(AND($AI28=1,E28="",COUNTA(F28:$AB28,$D29:$AB$59)&gt;0),1,0)</f>
        <v>0</v>
      </c>
      <c r="AL28" s="12">
        <f>IF(AND($AI28=1,F28="",OR(E28="Pickup Truck 4x2",E28="Pickup Truck 4x4"),COUNTA(G28:$AB28,$D29:$AB$59)&gt;0),1,0)</f>
        <v>0</v>
      </c>
      <c r="AM28" s="12">
        <f>IF(AND($AI28=1,G28="",COUNTA(H28:$AB28,$D29:$AB$59)&gt;0,AE28&lt;&gt;"N/A"),1,0)</f>
        <v>0</v>
      </c>
      <c r="AN28" s="12">
        <f>IF(AND($AI28=1,H28="",COUNTA(I28:$AB28,$D29:$AB$59)&gt;0),1,0)</f>
        <v>0</v>
      </c>
      <c r="AO28" s="12">
        <f>IF(AND($AI28=1,I28="",COUNTA(J28:$AB28,$D29:$AB$59)&gt;0),1,0)</f>
        <v>0</v>
      </c>
      <c r="AP28" s="12">
        <f>IF(AND($AI28=1,J28="",COUNTA(K28:$AB28,$D29:$AB$59)&gt;0),1,0)</f>
        <v>0</v>
      </c>
      <c r="AQ28" s="12">
        <f>IF(AND($AI28=1,K28="",COUNTA(L28:$AB28,$D29:$AB$59)&gt;0),1,0)</f>
        <v>0</v>
      </c>
      <c r="AR28" s="12">
        <f>IF(AND($AI28=1,L28="",'2) Coverages'!$D$17="Yes",COUNTA(M28:$AB28,$D29:$AB$59)&gt;0),1,0)</f>
        <v>0</v>
      </c>
      <c r="AS28" s="12">
        <f>IF(AND($AI28=1,M28="",'2) Coverages'!$D$18="Yes",COUNTA(N28:$AB28,$D29:$AB$59)&gt;0),1,0)</f>
        <v>0</v>
      </c>
      <c r="AT28" s="12">
        <f>IF(AND($AI28=1,N28="",COUNTA(O28:$AB28,$D29:$AB$59)&gt;0,SUM(AG28:AH28)&gt;0),1,0)</f>
        <v>0</v>
      </c>
      <c r="AU28" s="12">
        <f>IF(AND($AI28=1,O28="",COUNTA(P28:$AB28,$D29:$AB$59)&gt;0,SUM(AG28:AH28)&gt;0),1,0)</f>
        <v>0</v>
      </c>
      <c r="AV28" s="12">
        <f>IF(AND($AI28=1,P28="",COUNTA(Q28:$AB28,$D29:$AB$59)&gt;0),1,0)</f>
        <v>0</v>
      </c>
      <c r="AW28" s="12">
        <f>IF(AND($AI28=1,Q28="",P28="Business/Personal",COUNTA(R28:$AB28,$D29:$AB$59)&gt;0),1,0)</f>
        <v>0</v>
      </c>
      <c r="AX28" s="12">
        <f>IF(AND($AI28=1,R28="",COUNTA(S28:$AB28,$D29:$AB$59)&gt;0),1,0)</f>
        <v>0</v>
      </c>
      <c r="AY28" s="12">
        <f>IF(AND($AI28=1,S28="",COUNTA(T28:$AB28,$D29:$AB$59)&gt;0),1,0)</f>
        <v>0</v>
      </c>
      <c r="AZ28" s="12">
        <f>IF(AND($AI28=1,T28="",COUNTA(U28:$AB28,$D29:$AB$59)&gt;0),1,0)</f>
        <v>0</v>
      </c>
      <c r="BA28" s="12">
        <f>IF(AND($AI28=1,U28="",COUNTA(V28:$AB28,$D29:$AB$59)&gt;0),1,0)</f>
        <v>0</v>
      </c>
      <c r="BB28" s="12">
        <f>IF(AND($AI28=1,V28="",COUNTA(W28:$AB28,$D29:$AB$59)&gt;0),1,0)</f>
        <v>0</v>
      </c>
      <c r="BC28" s="12">
        <f>IF(AND($AI28=1,W28="",COUNTA(X28:$AB28,$D29:$AB$59)&gt;0),1,0)</f>
        <v>0</v>
      </c>
      <c r="BD28" s="12">
        <f>IF(AND($AI28=1,X28="",$W28="Yes",COUNTA(Y28:$AB28,$D29:$AB$59)&gt;0),1,0)</f>
        <v>0</v>
      </c>
      <c r="BE28" s="12">
        <f>IF(AND($AI28=1,Y28="",$W28="Yes",COUNTA(Z28:$AB28,$D29:$AB$59)&gt;0),1,0)</f>
        <v>0</v>
      </c>
      <c r="BF28" s="12">
        <f>IF(AND($AI28=1,Z28="",$W28="Yes",COUNTA(AA28:$AB28,$D29:$AB$59)&gt;0),1,0)</f>
        <v>0</v>
      </c>
      <c r="BG28" s="12">
        <f>IF(AND($AI28=1,AA28="",$W28="Yes",COUNTA(AB28:$AB28,$D29:$AB$59)&gt;0),1,0)</f>
        <v>0</v>
      </c>
      <c r="BH28" s="12">
        <f>IF(AND($AI28=1,AB28="",$W28="Yes",COUNTA($D29:$AB$59)&gt;0),1,0)</f>
        <v>0</v>
      </c>
      <c r="BI28" s="184"/>
      <c r="BJ28" s="183"/>
      <c r="BK28" s="183"/>
      <c r="BL28" s="183"/>
      <c r="BM28" s="183"/>
      <c r="BN28" s="183"/>
      <c r="BO28" s="183"/>
      <c r="BP28" s="183"/>
      <c r="BQ28" s="183"/>
      <c r="BR28" s="183"/>
      <c r="BS28" s="183"/>
      <c r="BT28" s="183"/>
      <c r="BU28" s="183"/>
      <c r="BV28" s="183"/>
      <c r="BW28" s="183"/>
      <c r="BX28" s="183"/>
      <c r="BY28" s="183"/>
      <c r="BZ28" s="183"/>
      <c r="CA28" s="183"/>
      <c r="CB28" s="183"/>
    </row>
    <row r="29" spans="1:80">
      <c r="A29" s="184"/>
      <c r="B29" s="22"/>
      <c r="C29" s="240">
        <v>10</v>
      </c>
      <c r="D29" s="259"/>
      <c r="E29" s="259"/>
      <c r="F29" s="259"/>
      <c r="G29" s="259"/>
      <c r="H29" s="259"/>
      <c r="I29" s="259"/>
      <c r="J29" s="259"/>
      <c r="K29" s="362"/>
      <c r="L29" s="219"/>
      <c r="M29" s="219"/>
      <c r="N29" s="219"/>
      <c r="O29" s="219"/>
      <c r="P29" s="259"/>
      <c r="Q29" s="301"/>
      <c r="R29" s="259"/>
      <c r="S29" s="259"/>
      <c r="T29" s="259"/>
      <c r="U29" s="259"/>
      <c r="V29" s="372"/>
      <c r="W29" s="259"/>
      <c r="X29" s="282"/>
      <c r="Y29" s="282"/>
      <c r="Z29" s="282"/>
      <c r="AA29" s="282"/>
      <c r="AB29" s="378"/>
      <c r="AC29" s="11"/>
      <c r="AD29" s="322" t="str">
        <f t="shared" si="15"/>
        <v>N/A</v>
      </c>
      <c r="AE29" s="165" t="str">
        <f t="shared" si="19"/>
        <v>N/A</v>
      </c>
      <c r="AF29" s="12" t="str">
        <f t="shared" si="20"/>
        <v>N/A</v>
      </c>
      <c r="AG29" s="12">
        <f t="shared" si="16"/>
        <v>0</v>
      </c>
      <c r="AH29" s="166">
        <f t="shared" si="17"/>
        <v>0</v>
      </c>
      <c r="AI29" s="333">
        <f t="shared" si="18"/>
        <v>0</v>
      </c>
      <c r="AJ29" s="12">
        <f>IF(AND($AI29=1,D29="",COUNTA(E29:$AB29,$D30:$AB$59)&gt;0),1,0)</f>
        <v>0</v>
      </c>
      <c r="AK29" s="12">
        <f>IF(AND($AI29=1,E29="",COUNTA(F29:$AB29,$D30:$AB$59)&gt;0),1,0)</f>
        <v>0</v>
      </c>
      <c r="AL29" s="12">
        <f>IF(AND($AI29=1,F29="",OR(E29="Pickup Truck 4x2",E29="Pickup Truck 4x4"),COUNTA(G29:$AB29,$D30:$AB$59)&gt;0),1,0)</f>
        <v>0</v>
      </c>
      <c r="AM29" s="12">
        <f>IF(AND($AI29=1,G29="",COUNTA(H29:$AB29,$D30:$AB$59)&gt;0,AE29&lt;&gt;"N/A"),1,0)</f>
        <v>0</v>
      </c>
      <c r="AN29" s="12">
        <f>IF(AND($AI29=1,H29="",COUNTA(I29:$AB29,$D30:$AB$59)&gt;0),1,0)</f>
        <v>0</v>
      </c>
      <c r="AO29" s="12">
        <f>IF(AND($AI29=1,I29="",COUNTA(J29:$AB29,$D30:$AB$59)&gt;0),1,0)</f>
        <v>0</v>
      </c>
      <c r="AP29" s="12">
        <f>IF(AND($AI29=1,J29="",COUNTA(K29:$AB29,$D30:$AB$59)&gt;0),1,0)</f>
        <v>0</v>
      </c>
      <c r="AQ29" s="12">
        <f>IF(AND($AI29=1,K29="",COUNTA(L29:$AB29,$D30:$AB$59)&gt;0),1,0)</f>
        <v>0</v>
      </c>
      <c r="AR29" s="12">
        <f>IF(AND($AI29=1,L29="",'2) Coverages'!$D$17="Yes",COUNTA(M29:$AB29,$D30:$AB$59)&gt;0),1,0)</f>
        <v>0</v>
      </c>
      <c r="AS29" s="12">
        <f>IF(AND($AI29=1,M29="",'2) Coverages'!$D$18="Yes",COUNTA(N29:$AB29,$D30:$AB$59)&gt;0),1,0)</f>
        <v>0</v>
      </c>
      <c r="AT29" s="12">
        <f>IF(AND($AI29=1,N29="",COUNTA(O29:$AB29,$D30:$AB$59)&gt;0,SUM(AG29:AH29)&gt;0),1,0)</f>
        <v>0</v>
      </c>
      <c r="AU29" s="12">
        <f>IF(AND($AI29=1,O29="",COUNTA(P29:$AB29,$D30:$AB$59)&gt;0,SUM(AG29:AH29)&gt;0),1,0)</f>
        <v>0</v>
      </c>
      <c r="AV29" s="12">
        <f>IF(AND($AI29=1,P29="",COUNTA(Q29:$AB29,$D30:$AB$59)&gt;0),1,0)</f>
        <v>0</v>
      </c>
      <c r="AW29" s="12">
        <f>IF(AND($AI29=1,Q29="",P29="Business/Personal",COUNTA(R29:$AB29,$D30:$AB$59)&gt;0),1,0)</f>
        <v>0</v>
      </c>
      <c r="AX29" s="12">
        <f>IF(AND($AI29=1,R29="",COUNTA(S29:$AB29,$D30:$AB$59)&gt;0),1,0)</f>
        <v>0</v>
      </c>
      <c r="AY29" s="12">
        <f>IF(AND($AI29=1,S29="",COUNTA(T29:$AB29,$D30:$AB$59)&gt;0),1,0)</f>
        <v>0</v>
      </c>
      <c r="AZ29" s="12">
        <f>IF(AND($AI29=1,T29="",COUNTA(U29:$AB29,$D30:$AB$59)&gt;0),1,0)</f>
        <v>0</v>
      </c>
      <c r="BA29" s="12">
        <f>IF(AND($AI29=1,U29="",COUNTA(V29:$AB29,$D30:$AB$59)&gt;0),1,0)</f>
        <v>0</v>
      </c>
      <c r="BB29" s="12">
        <f>IF(AND($AI29=1,V29="",COUNTA(W29:$AB29,$D30:$AB$59)&gt;0),1,0)</f>
        <v>0</v>
      </c>
      <c r="BC29" s="12">
        <f>IF(AND($AI29=1,W29="",COUNTA(X29:$AB29,$D30:$AB$59)&gt;0),1,0)</f>
        <v>0</v>
      </c>
      <c r="BD29" s="12">
        <f>IF(AND($AI29=1,X29="",$W29="Yes",COUNTA(Y29:$AB29,$D30:$AB$59)&gt;0),1,0)</f>
        <v>0</v>
      </c>
      <c r="BE29" s="12">
        <f>IF(AND($AI29=1,Y29="",$W29="Yes",COUNTA(Z29:$AB29,$D30:$AB$59)&gt;0),1,0)</f>
        <v>0</v>
      </c>
      <c r="BF29" s="12">
        <f>IF(AND($AI29=1,Z29="",$W29="Yes",COUNTA(AA29:$AB29,$D30:$AB$59)&gt;0),1,0)</f>
        <v>0</v>
      </c>
      <c r="BG29" s="12">
        <f>IF(AND($AI29=1,AA29="",$W29="Yes",COUNTA(AB29:$AB29,$D30:$AB$59)&gt;0),1,0)</f>
        <v>0</v>
      </c>
      <c r="BH29" s="12">
        <f>IF(AND($AI29=1,AB29="",$W29="Yes",COUNTA($D30:$AB$59)&gt;0),1,0)</f>
        <v>0</v>
      </c>
      <c r="BI29" s="184"/>
      <c r="BJ29" s="183"/>
      <c r="BK29" s="183"/>
      <c r="BL29" s="183"/>
      <c r="BM29" s="183"/>
      <c r="BN29" s="183"/>
      <c r="BO29" s="183"/>
      <c r="BP29" s="183"/>
      <c r="BQ29" s="183"/>
      <c r="BR29" s="183"/>
      <c r="BS29" s="183"/>
      <c r="BT29" s="183"/>
      <c r="BU29" s="183"/>
      <c r="BV29" s="183"/>
      <c r="BW29" s="183"/>
      <c r="BX29" s="183"/>
      <c r="BY29" s="183"/>
      <c r="BZ29" s="183"/>
      <c r="CA29" s="183"/>
      <c r="CB29" s="183"/>
    </row>
    <row r="30" spans="1:80">
      <c r="A30" s="184"/>
      <c r="B30" s="22"/>
      <c r="C30" s="240">
        <v>11</v>
      </c>
      <c r="D30" s="259"/>
      <c r="E30" s="259"/>
      <c r="F30" s="259"/>
      <c r="G30" s="259"/>
      <c r="H30" s="259"/>
      <c r="I30" s="259"/>
      <c r="J30" s="259"/>
      <c r="K30" s="362"/>
      <c r="L30" s="219"/>
      <c r="M30" s="219"/>
      <c r="N30" s="219"/>
      <c r="O30" s="219"/>
      <c r="P30" s="259"/>
      <c r="Q30" s="301"/>
      <c r="R30" s="259"/>
      <c r="S30" s="259"/>
      <c r="T30" s="259"/>
      <c r="U30" s="259"/>
      <c r="V30" s="372"/>
      <c r="W30" s="259"/>
      <c r="X30" s="282"/>
      <c r="Y30" s="282"/>
      <c r="Z30" s="282"/>
      <c r="AA30" s="282"/>
      <c r="AB30" s="378"/>
      <c r="AC30" s="11"/>
      <c r="AD30" s="322" t="str">
        <f t="shared" si="15"/>
        <v>N/A</v>
      </c>
      <c r="AE30" s="165" t="str">
        <f t="shared" si="19"/>
        <v>N/A</v>
      </c>
      <c r="AF30" s="12" t="str">
        <f t="shared" si="20"/>
        <v>N/A</v>
      </c>
      <c r="AG30" s="12">
        <f t="shared" si="16"/>
        <v>0</v>
      </c>
      <c r="AH30" s="166">
        <f t="shared" si="17"/>
        <v>0</v>
      </c>
      <c r="AI30" s="333">
        <f t="shared" si="18"/>
        <v>0</v>
      </c>
      <c r="AJ30" s="12">
        <f>IF(AND($AI30=1,D30="",COUNTA(E30:$AB30,$D31:$AB$59)&gt;0),1,0)</f>
        <v>0</v>
      </c>
      <c r="AK30" s="12">
        <f>IF(AND($AI30=1,E30="",COUNTA(F30:$AB30,$D31:$AB$59)&gt;0),1,0)</f>
        <v>0</v>
      </c>
      <c r="AL30" s="12">
        <f>IF(AND($AI30=1,F30="",OR(E30="Pickup Truck 4x2",E30="Pickup Truck 4x4"),COUNTA(G30:$AB30,$D31:$AB$59)&gt;0),1,0)</f>
        <v>0</v>
      </c>
      <c r="AM30" s="12">
        <f>IF(AND($AI30=1,G30="",COUNTA(H30:$AB30,$D31:$AB$59)&gt;0,AE30&lt;&gt;"N/A"),1,0)</f>
        <v>0</v>
      </c>
      <c r="AN30" s="12">
        <f>IF(AND($AI30=1,H30="",COUNTA(I30:$AB30,$D31:$AB$59)&gt;0),1,0)</f>
        <v>0</v>
      </c>
      <c r="AO30" s="12">
        <f>IF(AND($AI30=1,I30="",COUNTA(J30:$AB30,$D31:$AB$59)&gt;0),1,0)</f>
        <v>0</v>
      </c>
      <c r="AP30" s="12">
        <f>IF(AND($AI30=1,J30="",COUNTA(K30:$AB30,$D31:$AB$59)&gt;0),1,0)</f>
        <v>0</v>
      </c>
      <c r="AQ30" s="12">
        <f>IF(AND($AI30=1,K30="",COUNTA(L30:$AB30,$D31:$AB$59)&gt;0),1,0)</f>
        <v>0</v>
      </c>
      <c r="AR30" s="12">
        <f>IF(AND($AI30=1,L30="",'2) Coverages'!$D$17="Yes",COUNTA(M30:$AB30,$D31:$AB$59)&gt;0),1,0)</f>
        <v>0</v>
      </c>
      <c r="AS30" s="12">
        <f>IF(AND($AI30=1,M30="",'2) Coverages'!$D$18="Yes",COUNTA(N30:$AB30,$D31:$AB$59)&gt;0),1,0)</f>
        <v>0</v>
      </c>
      <c r="AT30" s="12">
        <f>IF(AND($AI30=1,N30="",COUNTA(O30:$AB30,$D31:$AB$59)&gt;0,SUM(AG30:AH30)&gt;0),1,0)</f>
        <v>0</v>
      </c>
      <c r="AU30" s="12">
        <f>IF(AND($AI30=1,O30="",COUNTA(P30:$AB30,$D31:$AB$59)&gt;0,SUM(AG30:AH30)&gt;0),1,0)</f>
        <v>0</v>
      </c>
      <c r="AV30" s="12">
        <f>IF(AND($AI30=1,P30="",COUNTA(Q30:$AB30,$D31:$AB$59)&gt;0),1,0)</f>
        <v>0</v>
      </c>
      <c r="AW30" s="12">
        <f>IF(AND($AI30=1,Q30="",P30="Business/Personal",COUNTA(R30:$AB30,$D31:$AB$59)&gt;0),1,0)</f>
        <v>0</v>
      </c>
      <c r="AX30" s="12">
        <f>IF(AND($AI30=1,R30="",COUNTA(S30:$AB30,$D31:$AB$59)&gt;0),1,0)</f>
        <v>0</v>
      </c>
      <c r="AY30" s="12">
        <f>IF(AND($AI30=1,S30="",COUNTA(T30:$AB30,$D31:$AB$59)&gt;0),1,0)</f>
        <v>0</v>
      </c>
      <c r="AZ30" s="12">
        <f>IF(AND($AI30=1,T30="",COUNTA(U30:$AB30,$D31:$AB$59)&gt;0),1,0)</f>
        <v>0</v>
      </c>
      <c r="BA30" s="12">
        <f>IF(AND($AI30=1,U30="",COUNTA(V30:$AB30,$D31:$AB$59)&gt;0),1,0)</f>
        <v>0</v>
      </c>
      <c r="BB30" s="12">
        <f>IF(AND($AI30=1,V30="",COUNTA(W30:$AB30,$D31:$AB$59)&gt;0),1,0)</f>
        <v>0</v>
      </c>
      <c r="BC30" s="12">
        <f>IF(AND($AI30=1,W30="",COUNTA(X30:$AB30,$D31:$AB$59)&gt;0),1,0)</f>
        <v>0</v>
      </c>
      <c r="BD30" s="12">
        <f>IF(AND($AI30=1,X30="",$W30="Yes",COUNTA(Y30:$AB30,$D31:$AB$59)&gt;0),1,0)</f>
        <v>0</v>
      </c>
      <c r="BE30" s="12">
        <f>IF(AND($AI30=1,Y30="",$W30="Yes",COUNTA(Z30:$AB30,$D31:$AB$59)&gt;0),1,0)</f>
        <v>0</v>
      </c>
      <c r="BF30" s="12">
        <f>IF(AND($AI30=1,Z30="",$W30="Yes",COUNTA(AA30:$AB30,$D31:$AB$59)&gt;0),1,0)</f>
        <v>0</v>
      </c>
      <c r="BG30" s="12">
        <f>IF(AND($AI30=1,AA30="",$W30="Yes",COUNTA(AB30:$AB30,$D31:$AB$59)&gt;0),1,0)</f>
        <v>0</v>
      </c>
      <c r="BH30" s="12">
        <f>IF(AND($AI30=1,AB30="",$W30="Yes",COUNTA($D31:$AB$59)&gt;0),1,0)</f>
        <v>0</v>
      </c>
      <c r="BI30" s="184"/>
      <c r="BJ30" s="183"/>
      <c r="BK30" s="183"/>
      <c r="BL30" s="183"/>
      <c r="BM30" s="183"/>
      <c r="BN30" s="183"/>
      <c r="BO30" s="183"/>
      <c r="BP30" s="183"/>
      <c r="BQ30" s="183"/>
      <c r="BR30" s="183"/>
      <c r="BS30" s="183"/>
      <c r="BT30" s="183"/>
      <c r="BU30" s="183"/>
      <c r="BV30" s="183"/>
      <c r="BW30" s="183"/>
      <c r="BX30" s="183"/>
      <c r="BY30" s="183"/>
      <c r="BZ30" s="183"/>
      <c r="CA30" s="183"/>
      <c r="CB30" s="183"/>
    </row>
    <row r="31" spans="1:80">
      <c r="A31" s="184"/>
      <c r="B31" s="22"/>
      <c r="C31" s="240">
        <v>12</v>
      </c>
      <c r="D31" s="259"/>
      <c r="E31" s="259"/>
      <c r="F31" s="259"/>
      <c r="G31" s="259"/>
      <c r="H31" s="259"/>
      <c r="I31" s="259"/>
      <c r="J31" s="259"/>
      <c r="K31" s="362"/>
      <c r="L31" s="219"/>
      <c r="M31" s="219"/>
      <c r="N31" s="219"/>
      <c r="O31" s="219"/>
      <c r="P31" s="259"/>
      <c r="Q31" s="301"/>
      <c r="R31" s="259"/>
      <c r="S31" s="259"/>
      <c r="T31" s="259"/>
      <c r="U31" s="259"/>
      <c r="V31" s="372"/>
      <c r="W31" s="259"/>
      <c r="X31" s="282"/>
      <c r="Y31" s="282"/>
      <c r="Z31" s="282"/>
      <c r="AA31" s="282"/>
      <c r="AB31" s="378"/>
      <c r="AC31" s="11"/>
      <c r="AD31" s="322" t="str">
        <f t="shared" si="15"/>
        <v>N/A</v>
      </c>
      <c r="AE31" s="165" t="str">
        <f t="shared" si="19"/>
        <v>N/A</v>
      </c>
      <c r="AF31" s="12" t="str">
        <f t="shared" si="20"/>
        <v>N/A</v>
      </c>
      <c r="AG31" s="12">
        <f t="shared" si="16"/>
        <v>0</v>
      </c>
      <c r="AH31" s="166">
        <f t="shared" si="17"/>
        <v>0</v>
      </c>
      <c r="AI31" s="333">
        <f t="shared" si="18"/>
        <v>0</v>
      </c>
      <c r="AJ31" s="12">
        <f>IF(AND($AI31=1,D31="",COUNTA(E31:$AB31,$D32:$AB$59)&gt;0),1,0)</f>
        <v>0</v>
      </c>
      <c r="AK31" s="12">
        <f>IF(AND($AI31=1,E31="",COUNTA(F31:$AB31,$D32:$AB$59)&gt;0),1,0)</f>
        <v>0</v>
      </c>
      <c r="AL31" s="12">
        <f>IF(AND($AI31=1,F31="",OR(E31="Pickup Truck 4x2",E31="Pickup Truck 4x4"),COUNTA(G31:$AB31,$D32:$AB$59)&gt;0),1,0)</f>
        <v>0</v>
      </c>
      <c r="AM31" s="12">
        <f>IF(AND($AI31=1,G31="",COUNTA(H31:$AB31,$D32:$AB$59)&gt;0,AE31&lt;&gt;"N/A"),1,0)</f>
        <v>0</v>
      </c>
      <c r="AN31" s="12">
        <f>IF(AND($AI31=1,H31="",COUNTA(I31:$AB31,$D32:$AB$59)&gt;0),1,0)</f>
        <v>0</v>
      </c>
      <c r="AO31" s="12">
        <f>IF(AND($AI31=1,I31="",COUNTA(J31:$AB31,$D32:$AB$59)&gt;0),1,0)</f>
        <v>0</v>
      </c>
      <c r="AP31" s="12">
        <f>IF(AND($AI31=1,J31="",COUNTA(K31:$AB31,$D32:$AB$59)&gt;0),1,0)</f>
        <v>0</v>
      </c>
      <c r="AQ31" s="12">
        <f>IF(AND($AI31=1,K31="",COUNTA(L31:$AB31,$D32:$AB$59)&gt;0),1,0)</f>
        <v>0</v>
      </c>
      <c r="AR31" s="12">
        <f>IF(AND($AI31=1,L31="",'2) Coverages'!$D$17="Yes",COUNTA(M31:$AB31,$D32:$AB$59)&gt;0),1,0)</f>
        <v>0</v>
      </c>
      <c r="AS31" s="12">
        <f>IF(AND($AI31=1,M31="",'2) Coverages'!$D$18="Yes",COUNTA(N31:$AB31,$D32:$AB$59)&gt;0),1,0)</f>
        <v>0</v>
      </c>
      <c r="AT31" s="12">
        <f>IF(AND($AI31=1,N31="",COUNTA(O31:$AB31,$D32:$AB$59)&gt;0,SUM(AG31:AH31)&gt;0),1,0)</f>
        <v>0</v>
      </c>
      <c r="AU31" s="12">
        <f>IF(AND($AI31=1,O31="",COUNTA(P31:$AB31,$D32:$AB$59)&gt;0,SUM(AG31:AH31)&gt;0),1,0)</f>
        <v>0</v>
      </c>
      <c r="AV31" s="12">
        <f>IF(AND($AI31=1,P31="",COUNTA(Q31:$AB31,$D32:$AB$59)&gt;0),1,0)</f>
        <v>0</v>
      </c>
      <c r="AW31" s="12">
        <f>IF(AND($AI31=1,Q31="",P31="Business/Personal",COUNTA(R31:$AB31,$D32:$AB$59)&gt;0),1,0)</f>
        <v>0</v>
      </c>
      <c r="AX31" s="12">
        <f>IF(AND($AI31=1,R31="",COUNTA(S31:$AB31,$D32:$AB$59)&gt;0),1,0)</f>
        <v>0</v>
      </c>
      <c r="AY31" s="12">
        <f>IF(AND($AI31=1,S31="",COUNTA(T31:$AB31,$D32:$AB$59)&gt;0),1,0)</f>
        <v>0</v>
      </c>
      <c r="AZ31" s="12">
        <f>IF(AND($AI31=1,T31="",COUNTA(U31:$AB31,$D32:$AB$59)&gt;0),1,0)</f>
        <v>0</v>
      </c>
      <c r="BA31" s="12">
        <f>IF(AND($AI31=1,U31="",COUNTA(V31:$AB31,$D32:$AB$59)&gt;0),1,0)</f>
        <v>0</v>
      </c>
      <c r="BB31" s="12">
        <f>IF(AND($AI31=1,V31="",COUNTA(W31:$AB31,$D32:$AB$59)&gt;0),1,0)</f>
        <v>0</v>
      </c>
      <c r="BC31" s="12">
        <f>IF(AND($AI31=1,W31="",COUNTA(X31:$AB31,$D32:$AB$59)&gt;0),1,0)</f>
        <v>0</v>
      </c>
      <c r="BD31" s="12">
        <f>IF(AND($AI31=1,X31="",$W31="Yes",COUNTA(Y31:$AB31,$D32:$AB$59)&gt;0),1,0)</f>
        <v>0</v>
      </c>
      <c r="BE31" s="12">
        <f>IF(AND($AI31=1,Y31="",$W31="Yes",COUNTA(Z31:$AB31,$D32:$AB$59)&gt;0),1,0)</f>
        <v>0</v>
      </c>
      <c r="BF31" s="12">
        <f>IF(AND($AI31=1,Z31="",$W31="Yes",COUNTA(AA31:$AB31,$D32:$AB$59)&gt;0),1,0)</f>
        <v>0</v>
      </c>
      <c r="BG31" s="12">
        <f>IF(AND($AI31=1,AA31="",$W31="Yes",COUNTA(AB31:$AB31,$D32:$AB$59)&gt;0),1,0)</f>
        <v>0</v>
      </c>
      <c r="BH31" s="12">
        <f>IF(AND($AI31=1,AB31="",$W31="Yes",COUNTA($D32:$AB$59)&gt;0),1,0)</f>
        <v>0</v>
      </c>
      <c r="BI31" s="184"/>
      <c r="BJ31" s="183"/>
      <c r="BK31" s="183"/>
      <c r="BL31" s="183"/>
      <c r="BM31" s="183"/>
      <c r="BN31" s="183"/>
      <c r="BO31" s="183"/>
      <c r="BP31" s="183"/>
      <c r="BQ31" s="183"/>
      <c r="BR31" s="183"/>
      <c r="BS31" s="183"/>
      <c r="BT31" s="183"/>
      <c r="BU31" s="183"/>
      <c r="BV31" s="183"/>
      <c r="BW31" s="183"/>
      <c r="BX31" s="183"/>
      <c r="BY31" s="183"/>
      <c r="BZ31" s="183"/>
      <c r="CA31" s="183"/>
      <c r="CB31" s="183"/>
    </row>
    <row r="32" spans="1:80">
      <c r="A32" s="184"/>
      <c r="B32" s="22"/>
      <c r="C32" s="240">
        <v>13</v>
      </c>
      <c r="D32" s="259"/>
      <c r="E32" s="259"/>
      <c r="F32" s="259"/>
      <c r="G32" s="259"/>
      <c r="H32" s="259"/>
      <c r="I32" s="259"/>
      <c r="J32" s="259"/>
      <c r="K32" s="362"/>
      <c r="L32" s="219"/>
      <c r="M32" s="219"/>
      <c r="N32" s="219"/>
      <c r="O32" s="219"/>
      <c r="P32" s="259"/>
      <c r="Q32" s="301"/>
      <c r="R32" s="259"/>
      <c r="S32" s="259"/>
      <c r="T32" s="259"/>
      <c r="U32" s="259"/>
      <c r="V32" s="372"/>
      <c r="W32" s="259"/>
      <c r="X32" s="282"/>
      <c r="Y32" s="282"/>
      <c r="Z32" s="282"/>
      <c r="AA32" s="282"/>
      <c r="AB32" s="378"/>
      <c r="AC32" s="11"/>
      <c r="AD32" s="322" t="str">
        <f t="shared" si="15"/>
        <v>N/A</v>
      </c>
      <c r="AE32" s="165" t="str">
        <f t="shared" si="19"/>
        <v>N/A</v>
      </c>
      <c r="AF32" s="12" t="str">
        <f t="shared" si="20"/>
        <v>N/A</v>
      </c>
      <c r="AG32" s="12">
        <f t="shared" si="16"/>
        <v>0</v>
      </c>
      <c r="AH32" s="166">
        <f t="shared" si="17"/>
        <v>0</v>
      </c>
      <c r="AI32" s="333">
        <f t="shared" si="18"/>
        <v>0</v>
      </c>
      <c r="AJ32" s="12">
        <f>IF(AND($AI32=1,D32="",COUNTA(E32:$AB32,$D33:$AB$59)&gt;0),1,0)</f>
        <v>0</v>
      </c>
      <c r="AK32" s="12">
        <f>IF(AND($AI32=1,E32="",COUNTA(F32:$AB32,$D33:$AB$59)&gt;0),1,0)</f>
        <v>0</v>
      </c>
      <c r="AL32" s="12">
        <f>IF(AND($AI32=1,F32="",OR(E32="Pickup Truck 4x2",E32="Pickup Truck 4x4"),COUNTA(G32:$AB32,$D33:$AB$59)&gt;0),1,0)</f>
        <v>0</v>
      </c>
      <c r="AM32" s="12">
        <f>IF(AND($AI32=1,G32="",COUNTA(H32:$AB32,$D33:$AB$59)&gt;0,AE32&lt;&gt;"N/A"),1,0)</f>
        <v>0</v>
      </c>
      <c r="AN32" s="12">
        <f>IF(AND($AI32=1,H32="",COUNTA(I32:$AB32,$D33:$AB$59)&gt;0),1,0)</f>
        <v>0</v>
      </c>
      <c r="AO32" s="12">
        <f>IF(AND($AI32=1,I32="",COUNTA(J32:$AB32,$D33:$AB$59)&gt;0),1,0)</f>
        <v>0</v>
      </c>
      <c r="AP32" s="12">
        <f>IF(AND($AI32=1,J32="",COUNTA(K32:$AB32,$D33:$AB$59)&gt;0),1,0)</f>
        <v>0</v>
      </c>
      <c r="AQ32" s="12">
        <f>IF(AND($AI32=1,K32="",COUNTA(L32:$AB32,$D33:$AB$59)&gt;0),1,0)</f>
        <v>0</v>
      </c>
      <c r="AR32" s="12">
        <f>IF(AND($AI32=1,L32="",'2) Coverages'!$D$17="Yes",COUNTA(M32:$AB32,$D33:$AB$59)&gt;0),1,0)</f>
        <v>0</v>
      </c>
      <c r="AS32" s="12">
        <f>IF(AND($AI32=1,M32="",'2) Coverages'!$D$18="Yes",COUNTA(N32:$AB32,$D33:$AB$59)&gt;0),1,0)</f>
        <v>0</v>
      </c>
      <c r="AT32" s="12">
        <f>IF(AND($AI32=1,N32="",COUNTA(O32:$AB32,$D33:$AB$59)&gt;0,SUM(AG32:AH32)&gt;0),1,0)</f>
        <v>0</v>
      </c>
      <c r="AU32" s="12">
        <f>IF(AND($AI32=1,O32="",COUNTA(P32:$AB32,$D33:$AB$59)&gt;0,SUM(AG32:AH32)&gt;0),1,0)</f>
        <v>0</v>
      </c>
      <c r="AV32" s="12">
        <f>IF(AND($AI32=1,P32="",COUNTA(Q32:$AB32,$D33:$AB$59)&gt;0),1,0)</f>
        <v>0</v>
      </c>
      <c r="AW32" s="12">
        <f>IF(AND($AI32=1,Q32="",P32="Business/Personal",COUNTA(R32:$AB32,$D33:$AB$59)&gt;0),1,0)</f>
        <v>0</v>
      </c>
      <c r="AX32" s="12">
        <f>IF(AND($AI32=1,R32="",COUNTA(S32:$AB32,$D33:$AB$59)&gt;0),1,0)</f>
        <v>0</v>
      </c>
      <c r="AY32" s="12">
        <f>IF(AND($AI32=1,S32="",COUNTA(T32:$AB32,$D33:$AB$59)&gt;0),1,0)</f>
        <v>0</v>
      </c>
      <c r="AZ32" s="12">
        <f>IF(AND($AI32=1,T32="",COUNTA(U32:$AB32,$D33:$AB$59)&gt;0),1,0)</f>
        <v>0</v>
      </c>
      <c r="BA32" s="12">
        <f>IF(AND($AI32=1,U32="",COUNTA(V32:$AB32,$D33:$AB$59)&gt;0),1,0)</f>
        <v>0</v>
      </c>
      <c r="BB32" s="12">
        <f>IF(AND($AI32=1,V32="",COUNTA(W32:$AB32,$D33:$AB$59)&gt;0),1,0)</f>
        <v>0</v>
      </c>
      <c r="BC32" s="12">
        <f>IF(AND($AI32=1,W32="",COUNTA(X32:$AB32,$D33:$AB$59)&gt;0),1,0)</f>
        <v>0</v>
      </c>
      <c r="BD32" s="12">
        <f>IF(AND($AI32=1,X32="",$W32="Yes",COUNTA(Y32:$AB32,$D33:$AB$59)&gt;0),1,0)</f>
        <v>0</v>
      </c>
      <c r="BE32" s="12">
        <f>IF(AND($AI32=1,Y32="",$W32="Yes",COUNTA(Z32:$AB32,$D33:$AB$59)&gt;0),1,0)</f>
        <v>0</v>
      </c>
      <c r="BF32" s="12">
        <f>IF(AND($AI32=1,Z32="",$W32="Yes",COUNTA(AA32:$AB32,$D33:$AB$59)&gt;0),1,0)</f>
        <v>0</v>
      </c>
      <c r="BG32" s="12">
        <f>IF(AND($AI32=1,AA32="",$W32="Yes",COUNTA(AB32:$AB32,$D33:$AB$59)&gt;0),1,0)</f>
        <v>0</v>
      </c>
      <c r="BH32" s="12">
        <f>IF(AND($AI32=1,AB32="",$W32="Yes",COUNTA($D33:$AB$59)&gt;0),1,0)</f>
        <v>0</v>
      </c>
      <c r="BI32" s="184"/>
      <c r="BJ32" s="183"/>
      <c r="BK32" s="183"/>
      <c r="BL32" s="183"/>
      <c r="BM32" s="183"/>
      <c r="BN32" s="183"/>
      <c r="BO32" s="183"/>
      <c r="BP32" s="183"/>
      <c r="BQ32" s="183"/>
      <c r="BR32" s="183"/>
      <c r="BS32" s="183"/>
      <c r="BT32" s="183"/>
      <c r="BU32" s="183"/>
      <c r="BV32" s="183"/>
      <c r="BW32" s="183"/>
      <c r="BX32" s="183"/>
      <c r="BY32" s="183"/>
      <c r="BZ32" s="183"/>
      <c r="CA32" s="183"/>
      <c r="CB32" s="183"/>
    </row>
    <row r="33" spans="1:80">
      <c r="A33" s="184"/>
      <c r="B33" s="22"/>
      <c r="C33" s="240">
        <v>14</v>
      </c>
      <c r="D33" s="259"/>
      <c r="E33" s="259"/>
      <c r="F33" s="259"/>
      <c r="G33" s="259"/>
      <c r="H33" s="259"/>
      <c r="I33" s="259"/>
      <c r="J33" s="259"/>
      <c r="K33" s="362"/>
      <c r="L33" s="219"/>
      <c r="M33" s="219"/>
      <c r="N33" s="219"/>
      <c r="O33" s="219"/>
      <c r="P33" s="259"/>
      <c r="Q33" s="301"/>
      <c r="R33" s="259"/>
      <c r="S33" s="259"/>
      <c r="T33" s="259"/>
      <c r="U33" s="259"/>
      <c r="V33" s="372"/>
      <c r="W33" s="259"/>
      <c r="X33" s="282"/>
      <c r="Y33" s="282"/>
      <c r="Z33" s="282"/>
      <c r="AA33" s="282"/>
      <c r="AB33" s="378"/>
      <c r="AC33" s="11"/>
      <c r="AD33" s="322" t="str">
        <f t="shared" si="15"/>
        <v>N/A</v>
      </c>
      <c r="AE33" s="165" t="str">
        <f t="shared" si="19"/>
        <v>N/A</v>
      </c>
      <c r="AF33" s="12" t="str">
        <f t="shared" si="20"/>
        <v>N/A</v>
      </c>
      <c r="AG33" s="12">
        <f t="shared" si="16"/>
        <v>0</v>
      </c>
      <c r="AH33" s="166">
        <f t="shared" si="17"/>
        <v>0</v>
      </c>
      <c r="AI33" s="333">
        <f t="shared" si="18"/>
        <v>0</v>
      </c>
      <c r="AJ33" s="12">
        <f>IF(AND($AI33=1,D33="",COUNTA(E33:$AB33,$D34:$AB$59)&gt;0),1,0)</f>
        <v>0</v>
      </c>
      <c r="AK33" s="12">
        <f>IF(AND($AI33=1,E33="",COUNTA(F33:$AB33,$D34:$AB$59)&gt;0),1,0)</f>
        <v>0</v>
      </c>
      <c r="AL33" s="12">
        <f>IF(AND($AI33=1,F33="",OR(E33="Pickup Truck 4x2",E33="Pickup Truck 4x4"),COUNTA(G33:$AB33,$D34:$AB$59)&gt;0),1,0)</f>
        <v>0</v>
      </c>
      <c r="AM33" s="12">
        <f>IF(AND($AI33=1,G33="",COUNTA(H33:$AB33,$D34:$AB$59)&gt;0,AE33&lt;&gt;"N/A"),1,0)</f>
        <v>0</v>
      </c>
      <c r="AN33" s="12">
        <f>IF(AND($AI33=1,H33="",COUNTA(I33:$AB33,$D34:$AB$59)&gt;0),1,0)</f>
        <v>0</v>
      </c>
      <c r="AO33" s="12">
        <f>IF(AND($AI33=1,I33="",COUNTA(J33:$AB33,$D34:$AB$59)&gt;0),1,0)</f>
        <v>0</v>
      </c>
      <c r="AP33" s="12">
        <f>IF(AND($AI33=1,J33="",COUNTA(K33:$AB33,$D34:$AB$59)&gt;0),1,0)</f>
        <v>0</v>
      </c>
      <c r="AQ33" s="12">
        <f>IF(AND($AI33=1,K33="",COUNTA(L33:$AB33,$D34:$AB$59)&gt;0),1,0)</f>
        <v>0</v>
      </c>
      <c r="AR33" s="12">
        <f>IF(AND($AI33=1,L33="",'2) Coverages'!$D$17="Yes",COUNTA(M33:$AB33,$D34:$AB$59)&gt;0),1,0)</f>
        <v>0</v>
      </c>
      <c r="AS33" s="12">
        <f>IF(AND($AI33=1,M33="",'2) Coverages'!$D$18="Yes",COUNTA(N33:$AB33,$D34:$AB$59)&gt;0),1,0)</f>
        <v>0</v>
      </c>
      <c r="AT33" s="12">
        <f>IF(AND($AI33=1,N33="",COUNTA(O33:$AB33,$D34:$AB$59)&gt;0,SUM(AG33:AH33)&gt;0),1,0)</f>
        <v>0</v>
      </c>
      <c r="AU33" s="12">
        <f>IF(AND($AI33=1,O33="",COUNTA(P33:$AB33,$D34:$AB$59)&gt;0,SUM(AG33:AH33)&gt;0),1,0)</f>
        <v>0</v>
      </c>
      <c r="AV33" s="12">
        <f>IF(AND($AI33=1,P33="",COUNTA(Q33:$AB33,$D34:$AB$59)&gt;0),1,0)</f>
        <v>0</v>
      </c>
      <c r="AW33" s="12">
        <f>IF(AND($AI33=1,Q33="",P33="Business/Personal",COUNTA(R33:$AB33,$D34:$AB$59)&gt;0),1,0)</f>
        <v>0</v>
      </c>
      <c r="AX33" s="12">
        <f>IF(AND($AI33=1,R33="",COUNTA(S33:$AB33,$D34:$AB$59)&gt;0),1,0)</f>
        <v>0</v>
      </c>
      <c r="AY33" s="12">
        <f>IF(AND($AI33=1,S33="",COUNTA(T33:$AB33,$D34:$AB$59)&gt;0),1,0)</f>
        <v>0</v>
      </c>
      <c r="AZ33" s="12">
        <f>IF(AND($AI33=1,T33="",COUNTA(U33:$AB33,$D34:$AB$59)&gt;0),1,0)</f>
        <v>0</v>
      </c>
      <c r="BA33" s="12">
        <f>IF(AND($AI33=1,U33="",COUNTA(V33:$AB33,$D34:$AB$59)&gt;0),1,0)</f>
        <v>0</v>
      </c>
      <c r="BB33" s="12">
        <f>IF(AND($AI33=1,V33="",COUNTA(W33:$AB33,$D34:$AB$59)&gt;0),1,0)</f>
        <v>0</v>
      </c>
      <c r="BC33" s="12">
        <f>IF(AND($AI33=1,W33="",COUNTA(X33:$AB33,$D34:$AB$59)&gt;0),1,0)</f>
        <v>0</v>
      </c>
      <c r="BD33" s="12">
        <f>IF(AND($AI33=1,X33="",$W33="Yes",COUNTA(Y33:$AB33,$D34:$AB$59)&gt;0),1,0)</f>
        <v>0</v>
      </c>
      <c r="BE33" s="12">
        <f>IF(AND($AI33=1,Y33="",$W33="Yes",COUNTA(Z33:$AB33,$D34:$AB$59)&gt;0),1,0)</f>
        <v>0</v>
      </c>
      <c r="BF33" s="12">
        <f>IF(AND($AI33=1,Z33="",$W33="Yes",COUNTA(AA33:$AB33,$D34:$AB$59)&gt;0),1,0)</f>
        <v>0</v>
      </c>
      <c r="BG33" s="12">
        <f>IF(AND($AI33=1,AA33="",$W33="Yes",COUNTA(AB33:$AB33,$D34:$AB$59)&gt;0),1,0)</f>
        <v>0</v>
      </c>
      <c r="BH33" s="12">
        <f>IF(AND($AI33=1,AB33="",$W33="Yes",COUNTA($D34:$AB$59)&gt;0),1,0)</f>
        <v>0</v>
      </c>
      <c r="BI33" s="184"/>
      <c r="BJ33" s="183"/>
      <c r="BK33" s="183"/>
      <c r="BL33" s="183"/>
      <c r="BM33" s="183"/>
      <c r="BN33" s="183"/>
      <c r="BO33" s="183"/>
      <c r="BP33" s="183"/>
      <c r="BQ33" s="183"/>
      <c r="BR33" s="183"/>
      <c r="BS33" s="183"/>
      <c r="BT33" s="183"/>
      <c r="BU33" s="183"/>
      <c r="BV33" s="183"/>
      <c r="BW33" s="183"/>
      <c r="BX33" s="183"/>
      <c r="BY33" s="183"/>
      <c r="BZ33" s="183"/>
      <c r="CA33" s="183"/>
      <c r="CB33" s="183"/>
    </row>
    <row r="34" spans="1:80">
      <c r="A34" s="184"/>
      <c r="B34" s="22"/>
      <c r="C34" s="240">
        <v>15</v>
      </c>
      <c r="D34" s="259"/>
      <c r="E34" s="259"/>
      <c r="F34" s="259"/>
      <c r="G34" s="259"/>
      <c r="H34" s="259"/>
      <c r="I34" s="259"/>
      <c r="J34" s="259"/>
      <c r="K34" s="362"/>
      <c r="L34" s="219"/>
      <c r="M34" s="219"/>
      <c r="N34" s="219"/>
      <c r="O34" s="219"/>
      <c r="P34" s="259"/>
      <c r="Q34" s="301"/>
      <c r="R34" s="259"/>
      <c r="S34" s="259"/>
      <c r="T34" s="259"/>
      <c r="U34" s="259"/>
      <c r="V34" s="372"/>
      <c r="W34" s="259"/>
      <c r="X34" s="282"/>
      <c r="Y34" s="282"/>
      <c r="Z34" s="282"/>
      <c r="AA34" s="282"/>
      <c r="AB34" s="378"/>
      <c r="AC34" s="11"/>
      <c r="AD34" s="322" t="str">
        <f t="shared" si="15"/>
        <v>N/A</v>
      </c>
      <c r="AE34" s="165" t="str">
        <f t="shared" si="19"/>
        <v>N/A</v>
      </c>
      <c r="AF34" s="12" t="str">
        <f t="shared" si="20"/>
        <v>N/A</v>
      </c>
      <c r="AG34" s="12">
        <f t="shared" si="16"/>
        <v>0</v>
      </c>
      <c r="AH34" s="166">
        <f t="shared" si="17"/>
        <v>0</v>
      </c>
      <c r="AI34" s="333">
        <f t="shared" si="18"/>
        <v>0</v>
      </c>
      <c r="AJ34" s="12">
        <f>IF(AND($AI34=1,D34="",COUNTA(E34:$AB34,$D35:$AB$59)&gt;0),1,0)</f>
        <v>0</v>
      </c>
      <c r="AK34" s="12">
        <f>IF(AND($AI34=1,E34="",COUNTA(F34:$AB34,$D35:$AB$59)&gt;0),1,0)</f>
        <v>0</v>
      </c>
      <c r="AL34" s="12">
        <f>IF(AND($AI34=1,F34="",OR(E34="Pickup Truck 4x2",E34="Pickup Truck 4x4"),COUNTA(G34:$AB34,$D35:$AB$59)&gt;0),1,0)</f>
        <v>0</v>
      </c>
      <c r="AM34" s="12">
        <f>IF(AND($AI34=1,G34="",COUNTA(H34:$AB34,$D35:$AB$59)&gt;0,AE34&lt;&gt;"N/A"),1,0)</f>
        <v>0</v>
      </c>
      <c r="AN34" s="12">
        <f>IF(AND($AI34=1,H34="",COUNTA(I34:$AB34,$D35:$AB$59)&gt;0),1,0)</f>
        <v>0</v>
      </c>
      <c r="AO34" s="12">
        <f>IF(AND($AI34=1,I34="",COUNTA(J34:$AB34,$D35:$AB$59)&gt;0),1,0)</f>
        <v>0</v>
      </c>
      <c r="AP34" s="12">
        <f>IF(AND($AI34=1,J34="",COUNTA(K34:$AB34,$D35:$AB$59)&gt;0),1,0)</f>
        <v>0</v>
      </c>
      <c r="AQ34" s="12">
        <f>IF(AND($AI34=1,K34="",COUNTA(L34:$AB34,$D35:$AB$59)&gt;0),1,0)</f>
        <v>0</v>
      </c>
      <c r="AR34" s="12">
        <f>IF(AND($AI34=1,L34="",'2) Coverages'!$D$17="Yes",COUNTA(M34:$AB34,$D35:$AB$59)&gt;0),1,0)</f>
        <v>0</v>
      </c>
      <c r="AS34" s="12">
        <f>IF(AND($AI34=1,M34="",'2) Coverages'!$D$18="Yes",COUNTA(N34:$AB34,$D35:$AB$59)&gt;0),1,0)</f>
        <v>0</v>
      </c>
      <c r="AT34" s="12">
        <f>IF(AND($AI34=1,N34="",COUNTA(O34:$AB34,$D35:$AB$59)&gt;0,SUM(AG34:AH34)&gt;0),1,0)</f>
        <v>0</v>
      </c>
      <c r="AU34" s="12">
        <f>IF(AND($AI34=1,O34="",COUNTA(P34:$AB34,$D35:$AB$59)&gt;0,SUM(AG34:AH34)&gt;0),1,0)</f>
        <v>0</v>
      </c>
      <c r="AV34" s="12">
        <f>IF(AND($AI34=1,P34="",COUNTA(Q34:$AB34,$D35:$AB$59)&gt;0),1,0)</f>
        <v>0</v>
      </c>
      <c r="AW34" s="12">
        <f>IF(AND($AI34=1,Q34="",P34="Business/Personal",COUNTA(R34:$AB34,$D35:$AB$59)&gt;0),1,0)</f>
        <v>0</v>
      </c>
      <c r="AX34" s="12">
        <f>IF(AND($AI34=1,R34="",COUNTA(S34:$AB34,$D35:$AB$59)&gt;0),1,0)</f>
        <v>0</v>
      </c>
      <c r="AY34" s="12">
        <f>IF(AND($AI34=1,S34="",COUNTA(T34:$AB34,$D35:$AB$59)&gt;0),1,0)</f>
        <v>0</v>
      </c>
      <c r="AZ34" s="12">
        <f>IF(AND($AI34=1,T34="",COUNTA(U34:$AB34,$D35:$AB$59)&gt;0),1,0)</f>
        <v>0</v>
      </c>
      <c r="BA34" s="12">
        <f>IF(AND($AI34=1,U34="",COUNTA(V34:$AB34,$D35:$AB$59)&gt;0),1,0)</f>
        <v>0</v>
      </c>
      <c r="BB34" s="12">
        <f>IF(AND($AI34=1,V34="",COUNTA(W34:$AB34,$D35:$AB$59)&gt;0),1,0)</f>
        <v>0</v>
      </c>
      <c r="BC34" s="12">
        <f>IF(AND($AI34=1,W34="",COUNTA(X34:$AB34,$D35:$AB$59)&gt;0),1,0)</f>
        <v>0</v>
      </c>
      <c r="BD34" s="12">
        <f>IF(AND($AI34=1,X34="",$W34="Yes",COUNTA(Y34:$AB34,$D35:$AB$59)&gt;0),1,0)</f>
        <v>0</v>
      </c>
      <c r="BE34" s="12">
        <f>IF(AND($AI34=1,Y34="",$W34="Yes",COUNTA(Z34:$AB34,$D35:$AB$59)&gt;0),1,0)</f>
        <v>0</v>
      </c>
      <c r="BF34" s="12">
        <f>IF(AND($AI34=1,Z34="",$W34="Yes",COUNTA(AA34:$AB34,$D35:$AB$59)&gt;0),1,0)</f>
        <v>0</v>
      </c>
      <c r="BG34" s="12">
        <f>IF(AND($AI34=1,AA34="",$W34="Yes",COUNTA(AB34:$AB34,$D35:$AB$59)&gt;0),1,0)</f>
        <v>0</v>
      </c>
      <c r="BH34" s="12">
        <f>IF(AND($AI34=1,AB34="",$W34="Yes",COUNTA($D35:$AB$59)&gt;0),1,0)</f>
        <v>0</v>
      </c>
      <c r="BI34" s="184"/>
      <c r="BJ34" s="183"/>
      <c r="BK34" s="183"/>
      <c r="BL34" s="183"/>
      <c r="BM34" s="183"/>
      <c r="BN34" s="183"/>
      <c r="BO34" s="183"/>
      <c r="BP34" s="183"/>
      <c r="BQ34" s="183"/>
      <c r="BR34" s="183"/>
      <c r="BS34" s="183"/>
      <c r="BT34" s="183"/>
      <c r="BU34" s="183"/>
      <c r="BV34" s="183"/>
      <c r="BW34" s="183"/>
      <c r="BX34" s="183"/>
      <c r="BY34" s="183"/>
      <c r="BZ34" s="183"/>
      <c r="CA34" s="183"/>
      <c r="CB34" s="183"/>
    </row>
    <row r="35" spans="1:80">
      <c r="A35" s="184"/>
      <c r="B35" s="22"/>
      <c r="C35" s="240">
        <v>16</v>
      </c>
      <c r="D35" s="259"/>
      <c r="E35" s="259"/>
      <c r="F35" s="259"/>
      <c r="G35" s="259"/>
      <c r="H35" s="259"/>
      <c r="I35" s="259"/>
      <c r="J35" s="259"/>
      <c r="K35" s="362"/>
      <c r="L35" s="219"/>
      <c r="M35" s="219"/>
      <c r="N35" s="219"/>
      <c r="O35" s="219"/>
      <c r="P35" s="259"/>
      <c r="Q35" s="301"/>
      <c r="R35" s="259"/>
      <c r="S35" s="259"/>
      <c r="T35" s="259"/>
      <c r="U35" s="259"/>
      <c r="V35" s="372"/>
      <c r="W35" s="259"/>
      <c r="X35" s="282"/>
      <c r="Y35" s="282"/>
      <c r="Z35" s="282"/>
      <c r="AA35" s="282"/>
      <c r="AB35" s="378"/>
      <c r="AC35" s="11"/>
      <c r="AD35" s="322" t="str">
        <f t="shared" si="15"/>
        <v>N/A</v>
      </c>
      <c r="AE35" s="165" t="str">
        <f t="shared" si="19"/>
        <v>N/A</v>
      </c>
      <c r="AF35" s="12" t="str">
        <f t="shared" si="20"/>
        <v>N/A</v>
      </c>
      <c r="AG35" s="12">
        <f t="shared" si="16"/>
        <v>0</v>
      </c>
      <c r="AH35" s="166">
        <f t="shared" si="17"/>
        <v>0</v>
      </c>
      <c r="AI35" s="333">
        <f t="shared" si="18"/>
        <v>0</v>
      </c>
      <c r="AJ35" s="12">
        <f>IF(AND($AI35=1,D35="",COUNTA(E35:$AB35,$D36:$AB$59)&gt;0),1,0)</f>
        <v>0</v>
      </c>
      <c r="AK35" s="12">
        <f>IF(AND($AI35=1,E35="",COUNTA(F35:$AB35,$D36:$AB$59)&gt;0),1,0)</f>
        <v>0</v>
      </c>
      <c r="AL35" s="12">
        <f>IF(AND($AI35=1,F35="",OR(E35="Pickup Truck 4x2",E35="Pickup Truck 4x4"),COUNTA(G35:$AB35,$D36:$AB$59)&gt;0),1,0)</f>
        <v>0</v>
      </c>
      <c r="AM35" s="12">
        <f>IF(AND($AI35=1,G35="",COUNTA(H35:$AB35,$D36:$AB$59)&gt;0,AE35&lt;&gt;"N/A"),1,0)</f>
        <v>0</v>
      </c>
      <c r="AN35" s="12">
        <f>IF(AND($AI35=1,H35="",COUNTA(I35:$AB35,$D36:$AB$59)&gt;0),1,0)</f>
        <v>0</v>
      </c>
      <c r="AO35" s="12">
        <f>IF(AND($AI35=1,I35="",COUNTA(J35:$AB35,$D36:$AB$59)&gt;0),1,0)</f>
        <v>0</v>
      </c>
      <c r="AP35" s="12">
        <f>IF(AND($AI35=1,J35="",COUNTA(K35:$AB35,$D36:$AB$59)&gt;0),1,0)</f>
        <v>0</v>
      </c>
      <c r="AQ35" s="12">
        <f>IF(AND($AI35=1,K35="",COUNTA(L35:$AB35,$D36:$AB$59)&gt;0),1,0)</f>
        <v>0</v>
      </c>
      <c r="AR35" s="12">
        <f>IF(AND($AI35=1,L35="",'2) Coverages'!$D$17="Yes",COUNTA(M35:$AB35,$D36:$AB$59)&gt;0),1,0)</f>
        <v>0</v>
      </c>
      <c r="AS35" s="12">
        <f>IF(AND($AI35=1,M35="",'2) Coverages'!$D$18="Yes",COUNTA(N35:$AB35,$D36:$AB$59)&gt;0),1,0)</f>
        <v>0</v>
      </c>
      <c r="AT35" s="12">
        <f>IF(AND($AI35=1,N35="",COUNTA(O35:$AB35,$D36:$AB$59)&gt;0,SUM(AG35:AH35)&gt;0),1,0)</f>
        <v>0</v>
      </c>
      <c r="AU35" s="12">
        <f>IF(AND($AI35=1,O35="",COUNTA(P35:$AB35,$D36:$AB$59)&gt;0,SUM(AG35:AH35)&gt;0),1,0)</f>
        <v>0</v>
      </c>
      <c r="AV35" s="12">
        <f>IF(AND($AI35=1,P35="",COUNTA(Q35:$AB35,$D36:$AB$59)&gt;0),1,0)</f>
        <v>0</v>
      </c>
      <c r="AW35" s="12">
        <f>IF(AND($AI35=1,Q35="",P35="Business/Personal",COUNTA(R35:$AB35,$D36:$AB$59)&gt;0),1,0)</f>
        <v>0</v>
      </c>
      <c r="AX35" s="12">
        <f>IF(AND($AI35=1,R35="",COUNTA(S35:$AB35,$D36:$AB$59)&gt;0),1,0)</f>
        <v>0</v>
      </c>
      <c r="AY35" s="12">
        <f>IF(AND($AI35=1,S35="",COUNTA(T35:$AB35,$D36:$AB$59)&gt;0),1,0)</f>
        <v>0</v>
      </c>
      <c r="AZ35" s="12">
        <f>IF(AND($AI35=1,T35="",COUNTA(U35:$AB35,$D36:$AB$59)&gt;0),1,0)</f>
        <v>0</v>
      </c>
      <c r="BA35" s="12">
        <f>IF(AND($AI35=1,U35="",COUNTA(V35:$AB35,$D36:$AB$59)&gt;0),1,0)</f>
        <v>0</v>
      </c>
      <c r="BB35" s="12">
        <f>IF(AND($AI35=1,V35="",COUNTA(W35:$AB35,$D36:$AB$59)&gt;0),1,0)</f>
        <v>0</v>
      </c>
      <c r="BC35" s="12">
        <f>IF(AND($AI35=1,W35="",COUNTA(X35:$AB35,$D36:$AB$59)&gt;0),1,0)</f>
        <v>0</v>
      </c>
      <c r="BD35" s="12">
        <f>IF(AND($AI35=1,X35="",$W35="Yes",COUNTA(Y35:$AB35,$D36:$AB$59)&gt;0),1,0)</f>
        <v>0</v>
      </c>
      <c r="BE35" s="12">
        <f>IF(AND($AI35=1,Y35="",$W35="Yes",COUNTA(Z35:$AB35,$D36:$AB$59)&gt;0),1,0)</f>
        <v>0</v>
      </c>
      <c r="BF35" s="12">
        <f>IF(AND($AI35=1,Z35="",$W35="Yes",COUNTA(AA35:$AB35,$D36:$AB$59)&gt;0),1,0)</f>
        <v>0</v>
      </c>
      <c r="BG35" s="12">
        <f>IF(AND($AI35=1,AA35="",$W35="Yes",COUNTA(AB35:$AB35,$D36:$AB$59)&gt;0),1,0)</f>
        <v>0</v>
      </c>
      <c r="BH35" s="12">
        <f>IF(AND($AI35=1,AB35="",$W35="Yes",COUNTA($D36:$AB$59)&gt;0),1,0)</f>
        <v>0</v>
      </c>
      <c r="BI35" s="184"/>
      <c r="BJ35" s="183"/>
      <c r="BK35" s="183"/>
      <c r="BL35" s="183"/>
      <c r="BM35" s="183"/>
      <c r="BN35" s="183"/>
      <c r="BO35" s="183"/>
      <c r="BP35" s="183"/>
      <c r="BQ35" s="183"/>
      <c r="BR35" s="183"/>
      <c r="BS35" s="183"/>
      <c r="BT35" s="183"/>
      <c r="BU35" s="183"/>
      <c r="BV35" s="183"/>
      <c r="BW35" s="183"/>
      <c r="BX35" s="183"/>
      <c r="BY35" s="183"/>
      <c r="BZ35" s="183"/>
      <c r="CA35" s="183"/>
      <c r="CB35" s="183"/>
    </row>
    <row r="36" spans="1:80">
      <c r="A36" s="184"/>
      <c r="B36" s="22"/>
      <c r="C36" s="240">
        <v>17</v>
      </c>
      <c r="D36" s="259"/>
      <c r="E36" s="259"/>
      <c r="F36" s="259"/>
      <c r="G36" s="259"/>
      <c r="H36" s="259"/>
      <c r="I36" s="259"/>
      <c r="J36" s="259"/>
      <c r="K36" s="362"/>
      <c r="L36" s="219"/>
      <c r="M36" s="219"/>
      <c r="N36" s="219"/>
      <c r="O36" s="219"/>
      <c r="P36" s="259"/>
      <c r="Q36" s="301"/>
      <c r="R36" s="259"/>
      <c r="S36" s="259"/>
      <c r="T36" s="259"/>
      <c r="U36" s="259"/>
      <c r="V36" s="372"/>
      <c r="W36" s="259"/>
      <c r="X36" s="282"/>
      <c r="Y36" s="282"/>
      <c r="Z36" s="282"/>
      <c r="AA36" s="282"/>
      <c r="AB36" s="378"/>
      <c r="AC36" s="11"/>
      <c r="AD36" s="322" t="str">
        <f t="shared" si="15"/>
        <v>N/A</v>
      </c>
      <c r="AE36" s="165" t="str">
        <f t="shared" si="19"/>
        <v>N/A</v>
      </c>
      <c r="AF36" s="12" t="str">
        <f t="shared" si="20"/>
        <v>N/A</v>
      </c>
      <c r="AG36" s="12">
        <f t="shared" si="16"/>
        <v>0</v>
      </c>
      <c r="AH36" s="166">
        <f t="shared" si="17"/>
        <v>0</v>
      </c>
      <c r="AI36" s="333">
        <f t="shared" si="18"/>
        <v>0</v>
      </c>
      <c r="AJ36" s="12">
        <f>IF(AND($AI36=1,D36="",COUNTA(E36:$AB36,$D37:$AB$59)&gt;0),1,0)</f>
        <v>0</v>
      </c>
      <c r="AK36" s="12">
        <f>IF(AND($AI36=1,E36="",COUNTA(F36:$AB36,$D37:$AB$59)&gt;0),1,0)</f>
        <v>0</v>
      </c>
      <c r="AL36" s="12">
        <f>IF(AND($AI36=1,F36="",OR(E36="Pickup Truck 4x2",E36="Pickup Truck 4x4"),COUNTA(G36:$AB36,$D37:$AB$59)&gt;0),1,0)</f>
        <v>0</v>
      </c>
      <c r="AM36" s="12">
        <f>IF(AND($AI36=1,G36="",COUNTA(H36:$AB36,$D37:$AB$59)&gt;0,AE36&lt;&gt;"N/A"),1,0)</f>
        <v>0</v>
      </c>
      <c r="AN36" s="12">
        <f>IF(AND($AI36=1,H36="",COUNTA(I36:$AB36,$D37:$AB$59)&gt;0),1,0)</f>
        <v>0</v>
      </c>
      <c r="AO36" s="12">
        <f>IF(AND($AI36=1,I36="",COUNTA(J36:$AB36,$D37:$AB$59)&gt;0),1,0)</f>
        <v>0</v>
      </c>
      <c r="AP36" s="12">
        <f>IF(AND($AI36=1,J36="",COUNTA(K36:$AB36,$D37:$AB$59)&gt;0),1,0)</f>
        <v>0</v>
      </c>
      <c r="AQ36" s="12">
        <f>IF(AND($AI36=1,K36="",COUNTA(L36:$AB36,$D37:$AB$59)&gt;0),1,0)</f>
        <v>0</v>
      </c>
      <c r="AR36" s="12">
        <f>IF(AND($AI36=1,L36="",'2) Coverages'!$D$17="Yes",COUNTA(M36:$AB36,$D37:$AB$59)&gt;0),1,0)</f>
        <v>0</v>
      </c>
      <c r="AS36" s="12">
        <f>IF(AND($AI36=1,M36="",'2) Coverages'!$D$18="Yes",COUNTA(N36:$AB36,$D37:$AB$59)&gt;0),1,0)</f>
        <v>0</v>
      </c>
      <c r="AT36" s="12">
        <f>IF(AND($AI36=1,N36="",COUNTA(O36:$AB36,$D37:$AB$59)&gt;0,SUM(AG36:AH36)&gt;0),1,0)</f>
        <v>0</v>
      </c>
      <c r="AU36" s="12">
        <f>IF(AND($AI36=1,O36="",COUNTA(P36:$AB36,$D37:$AB$59)&gt;0,SUM(AG36:AH36)&gt;0),1,0)</f>
        <v>0</v>
      </c>
      <c r="AV36" s="12">
        <f>IF(AND($AI36=1,P36="",COUNTA(Q36:$AB36,$D37:$AB$59)&gt;0),1,0)</f>
        <v>0</v>
      </c>
      <c r="AW36" s="12">
        <f>IF(AND($AI36=1,Q36="",P36="Business/Personal",COUNTA(R36:$AB36,$D37:$AB$59)&gt;0),1,0)</f>
        <v>0</v>
      </c>
      <c r="AX36" s="12">
        <f>IF(AND($AI36=1,R36="",COUNTA(S36:$AB36,$D37:$AB$59)&gt;0),1,0)</f>
        <v>0</v>
      </c>
      <c r="AY36" s="12">
        <f>IF(AND($AI36=1,S36="",COUNTA(T36:$AB36,$D37:$AB$59)&gt;0),1,0)</f>
        <v>0</v>
      </c>
      <c r="AZ36" s="12">
        <f>IF(AND($AI36=1,T36="",COUNTA(U36:$AB36,$D37:$AB$59)&gt;0),1,0)</f>
        <v>0</v>
      </c>
      <c r="BA36" s="12">
        <f>IF(AND($AI36=1,U36="",COUNTA(V36:$AB36,$D37:$AB$59)&gt;0),1,0)</f>
        <v>0</v>
      </c>
      <c r="BB36" s="12">
        <f>IF(AND($AI36=1,V36="",COUNTA(W36:$AB36,$D37:$AB$59)&gt;0),1,0)</f>
        <v>0</v>
      </c>
      <c r="BC36" s="12">
        <f>IF(AND($AI36=1,W36="",COUNTA(X36:$AB36,$D37:$AB$59)&gt;0),1,0)</f>
        <v>0</v>
      </c>
      <c r="BD36" s="12">
        <f>IF(AND($AI36=1,X36="",$W36="Yes",COUNTA(Y36:$AB36,$D37:$AB$59)&gt;0),1,0)</f>
        <v>0</v>
      </c>
      <c r="BE36" s="12">
        <f>IF(AND($AI36=1,Y36="",$W36="Yes",COUNTA(Z36:$AB36,$D37:$AB$59)&gt;0),1,0)</f>
        <v>0</v>
      </c>
      <c r="BF36" s="12">
        <f>IF(AND($AI36=1,Z36="",$W36="Yes",COUNTA(AA36:$AB36,$D37:$AB$59)&gt;0),1,0)</f>
        <v>0</v>
      </c>
      <c r="BG36" s="12">
        <f>IF(AND($AI36=1,AA36="",$W36="Yes",COUNTA(AB36:$AB36,$D37:$AB$59)&gt;0),1,0)</f>
        <v>0</v>
      </c>
      <c r="BH36" s="12">
        <f>IF(AND($AI36=1,AB36="",$W36="Yes",COUNTA($D37:$AB$59)&gt;0),1,0)</f>
        <v>0</v>
      </c>
      <c r="BI36" s="184"/>
      <c r="BJ36" s="183"/>
      <c r="BK36" s="183"/>
      <c r="BL36" s="183"/>
      <c r="BM36" s="183"/>
      <c r="BN36" s="183"/>
      <c r="BO36" s="183"/>
      <c r="BP36" s="183"/>
      <c r="BQ36" s="183"/>
      <c r="BR36" s="183"/>
      <c r="BS36" s="183"/>
      <c r="BT36" s="183"/>
      <c r="BU36" s="183"/>
      <c r="BV36" s="183"/>
      <c r="BW36" s="183"/>
      <c r="BX36" s="183"/>
      <c r="BY36" s="183"/>
      <c r="BZ36" s="183"/>
      <c r="CA36" s="183"/>
      <c r="CB36" s="183"/>
    </row>
    <row r="37" spans="1:80">
      <c r="A37" s="184"/>
      <c r="B37" s="22"/>
      <c r="C37" s="240">
        <v>18</v>
      </c>
      <c r="D37" s="259"/>
      <c r="E37" s="259"/>
      <c r="F37" s="259"/>
      <c r="G37" s="259"/>
      <c r="H37" s="259"/>
      <c r="I37" s="259"/>
      <c r="J37" s="259"/>
      <c r="K37" s="362"/>
      <c r="L37" s="219"/>
      <c r="M37" s="219"/>
      <c r="N37" s="219"/>
      <c r="O37" s="219"/>
      <c r="P37" s="259"/>
      <c r="Q37" s="301"/>
      <c r="R37" s="259"/>
      <c r="S37" s="259"/>
      <c r="T37" s="259"/>
      <c r="U37" s="259"/>
      <c r="V37" s="372"/>
      <c r="W37" s="259"/>
      <c r="X37" s="282"/>
      <c r="Y37" s="282"/>
      <c r="Z37" s="282"/>
      <c r="AA37" s="282"/>
      <c r="AB37" s="378"/>
      <c r="AC37" s="11"/>
      <c r="AD37" s="322" t="str">
        <f t="shared" si="15"/>
        <v>N/A</v>
      </c>
      <c r="AE37" s="165" t="str">
        <f t="shared" si="19"/>
        <v>N/A</v>
      </c>
      <c r="AF37" s="12" t="str">
        <f t="shared" si="20"/>
        <v>N/A</v>
      </c>
      <c r="AG37" s="12">
        <f t="shared" si="16"/>
        <v>0</v>
      </c>
      <c r="AH37" s="166">
        <f t="shared" si="17"/>
        <v>0</v>
      </c>
      <c r="AI37" s="333">
        <f t="shared" si="18"/>
        <v>0</v>
      </c>
      <c r="AJ37" s="12">
        <f>IF(AND($AI37=1,D37="",COUNTA(E37:$AB37,$D38:$AB$59)&gt;0),1,0)</f>
        <v>0</v>
      </c>
      <c r="AK37" s="12">
        <f>IF(AND($AI37=1,E37="",COUNTA(F37:$AB37,$D38:$AB$59)&gt;0),1,0)</f>
        <v>0</v>
      </c>
      <c r="AL37" s="12">
        <f>IF(AND($AI37=1,F37="",OR(E37="Pickup Truck 4x2",E37="Pickup Truck 4x4"),COUNTA(G37:$AB37,$D38:$AB$59)&gt;0),1,0)</f>
        <v>0</v>
      </c>
      <c r="AM37" s="12">
        <f>IF(AND($AI37=1,G37="",COUNTA(H37:$AB37,$D38:$AB$59)&gt;0,AE37&lt;&gt;"N/A"),1,0)</f>
        <v>0</v>
      </c>
      <c r="AN37" s="12">
        <f>IF(AND($AI37=1,H37="",COUNTA(I37:$AB37,$D38:$AB$59)&gt;0),1,0)</f>
        <v>0</v>
      </c>
      <c r="AO37" s="12">
        <f>IF(AND($AI37=1,I37="",COUNTA(J37:$AB37,$D38:$AB$59)&gt;0),1,0)</f>
        <v>0</v>
      </c>
      <c r="AP37" s="12">
        <f>IF(AND($AI37=1,J37="",COUNTA(K37:$AB37,$D38:$AB$59)&gt;0),1,0)</f>
        <v>0</v>
      </c>
      <c r="AQ37" s="12">
        <f>IF(AND($AI37=1,K37="",COUNTA(L37:$AB37,$D38:$AB$59)&gt;0),1,0)</f>
        <v>0</v>
      </c>
      <c r="AR37" s="12">
        <f>IF(AND($AI37=1,L37="",'2) Coverages'!$D$17="Yes",COUNTA(M37:$AB37,$D38:$AB$59)&gt;0),1,0)</f>
        <v>0</v>
      </c>
      <c r="AS37" s="12">
        <f>IF(AND($AI37=1,M37="",'2) Coverages'!$D$18="Yes",COUNTA(N37:$AB37,$D38:$AB$59)&gt;0),1,0)</f>
        <v>0</v>
      </c>
      <c r="AT37" s="12">
        <f>IF(AND($AI37=1,N37="",COUNTA(O37:$AB37,$D38:$AB$59)&gt;0,SUM(AG37:AH37)&gt;0),1,0)</f>
        <v>0</v>
      </c>
      <c r="AU37" s="12">
        <f>IF(AND($AI37=1,O37="",COUNTA(P37:$AB37,$D38:$AB$59)&gt;0,SUM(AG37:AH37)&gt;0),1,0)</f>
        <v>0</v>
      </c>
      <c r="AV37" s="12">
        <f>IF(AND($AI37=1,P37="",COUNTA(Q37:$AB37,$D38:$AB$59)&gt;0),1,0)</f>
        <v>0</v>
      </c>
      <c r="AW37" s="12">
        <f>IF(AND($AI37=1,Q37="",P37="Business/Personal",COUNTA(R37:$AB37,$D38:$AB$59)&gt;0),1,0)</f>
        <v>0</v>
      </c>
      <c r="AX37" s="12">
        <f>IF(AND($AI37=1,R37="",COUNTA(S37:$AB37,$D38:$AB$59)&gt;0),1,0)</f>
        <v>0</v>
      </c>
      <c r="AY37" s="12">
        <f>IF(AND($AI37=1,S37="",COUNTA(T37:$AB37,$D38:$AB$59)&gt;0),1,0)</f>
        <v>0</v>
      </c>
      <c r="AZ37" s="12">
        <f>IF(AND($AI37=1,T37="",COUNTA(U37:$AB37,$D38:$AB$59)&gt;0),1,0)</f>
        <v>0</v>
      </c>
      <c r="BA37" s="12">
        <f>IF(AND($AI37=1,U37="",COUNTA(V37:$AB37,$D38:$AB$59)&gt;0),1,0)</f>
        <v>0</v>
      </c>
      <c r="BB37" s="12">
        <f>IF(AND($AI37=1,V37="",COUNTA(W37:$AB37,$D38:$AB$59)&gt;0),1,0)</f>
        <v>0</v>
      </c>
      <c r="BC37" s="12">
        <f>IF(AND($AI37=1,W37="",COUNTA(X37:$AB37,$D38:$AB$59)&gt;0),1,0)</f>
        <v>0</v>
      </c>
      <c r="BD37" s="12">
        <f>IF(AND($AI37=1,X37="",$W37="Yes",COUNTA(Y37:$AB37,$D38:$AB$59)&gt;0),1,0)</f>
        <v>0</v>
      </c>
      <c r="BE37" s="12">
        <f>IF(AND($AI37=1,Y37="",$W37="Yes",COUNTA(Z37:$AB37,$D38:$AB$59)&gt;0),1,0)</f>
        <v>0</v>
      </c>
      <c r="BF37" s="12">
        <f>IF(AND($AI37=1,Z37="",$W37="Yes",COUNTA(AA37:$AB37,$D38:$AB$59)&gt;0),1,0)</f>
        <v>0</v>
      </c>
      <c r="BG37" s="12">
        <f>IF(AND($AI37=1,AA37="",$W37="Yes",COUNTA(AB37:$AB37,$D38:$AB$59)&gt;0),1,0)</f>
        <v>0</v>
      </c>
      <c r="BH37" s="12">
        <f>IF(AND($AI37=1,AB37="",$W37="Yes",COUNTA($D38:$AB$59)&gt;0),1,0)</f>
        <v>0</v>
      </c>
      <c r="BI37" s="184"/>
      <c r="BJ37" s="183"/>
      <c r="BK37" s="183"/>
      <c r="BL37" s="183"/>
      <c r="BM37" s="183"/>
      <c r="BN37" s="183"/>
      <c r="BO37" s="183"/>
      <c r="BP37" s="183"/>
      <c r="BQ37" s="183"/>
      <c r="BR37" s="183"/>
      <c r="BS37" s="183"/>
      <c r="BT37" s="183"/>
      <c r="BU37" s="183"/>
      <c r="BV37" s="183"/>
      <c r="BW37" s="183"/>
      <c r="BX37" s="183"/>
      <c r="BY37" s="183"/>
      <c r="BZ37" s="183"/>
      <c r="CA37" s="183"/>
      <c r="CB37" s="183"/>
    </row>
    <row r="38" spans="1:80">
      <c r="A38" s="184"/>
      <c r="B38" s="22"/>
      <c r="C38" s="240">
        <v>19</v>
      </c>
      <c r="D38" s="259"/>
      <c r="E38" s="259"/>
      <c r="F38" s="259"/>
      <c r="G38" s="259"/>
      <c r="H38" s="259"/>
      <c r="I38" s="259"/>
      <c r="J38" s="259"/>
      <c r="K38" s="362"/>
      <c r="L38" s="219"/>
      <c r="M38" s="219"/>
      <c r="N38" s="219"/>
      <c r="O38" s="219"/>
      <c r="P38" s="259"/>
      <c r="Q38" s="301"/>
      <c r="R38" s="259"/>
      <c r="S38" s="259"/>
      <c r="T38" s="259"/>
      <c r="U38" s="259"/>
      <c r="V38" s="372"/>
      <c r="W38" s="259"/>
      <c r="X38" s="282"/>
      <c r="Y38" s="282"/>
      <c r="Z38" s="282"/>
      <c r="AA38" s="282"/>
      <c r="AB38" s="378"/>
      <c r="AC38" s="11"/>
      <c r="AD38" s="322" t="str">
        <f t="shared" si="15"/>
        <v>N/A</v>
      </c>
      <c r="AE38" s="165" t="str">
        <f t="shared" si="19"/>
        <v>N/A</v>
      </c>
      <c r="AF38" s="12" t="str">
        <f t="shared" si="20"/>
        <v>N/A</v>
      </c>
      <c r="AG38" s="12">
        <f t="shared" si="16"/>
        <v>0</v>
      </c>
      <c r="AH38" s="166">
        <f t="shared" si="17"/>
        <v>0</v>
      </c>
      <c r="AI38" s="333">
        <f t="shared" si="18"/>
        <v>0</v>
      </c>
      <c r="AJ38" s="12">
        <f>IF(AND($AI38=1,D38="",COUNTA(E38:$AB38,$D39:$AB$59)&gt;0),1,0)</f>
        <v>0</v>
      </c>
      <c r="AK38" s="12">
        <f>IF(AND($AI38=1,E38="",COUNTA(F38:$AB38,$D39:$AB$59)&gt;0),1,0)</f>
        <v>0</v>
      </c>
      <c r="AL38" s="12">
        <f>IF(AND($AI38=1,F38="",OR(E38="Pickup Truck 4x2",E38="Pickup Truck 4x4"),COUNTA(G38:$AB38,$D39:$AB$59)&gt;0),1,0)</f>
        <v>0</v>
      </c>
      <c r="AM38" s="12">
        <f>IF(AND($AI38=1,G38="",COUNTA(H38:$AB38,$D39:$AB$59)&gt;0,AE38&lt;&gt;"N/A"),1,0)</f>
        <v>0</v>
      </c>
      <c r="AN38" s="12">
        <f>IF(AND($AI38=1,H38="",COUNTA(I38:$AB38,$D39:$AB$59)&gt;0),1,0)</f>
        <v>0</v>
      </c>
      <c r="AO38" s="12">
        <f>IF(AND($AI38=1,I38="",COUNTA(J38:$AB38,$D39:$AB$59)&gt;0),1,0)</f>
        <v>0</v>
      </c>
      <c r="AP38" s="12">
        <f>IF(AND($AI38=1,J38="",COUNTA(K38:$AB38,$D39:$AB$59)&gt;0),1,0)</f>
        <v>0</v>
      </c>
      <c r="AQ38" s="12">
        <f>IF(AND($AI38=1,K38="",COUNTA(L38:$AB38,$D39:$AB$59)&gt;0),1,0)</f>
        <v>0</v>
      </c>
      <c r="AR38" s="12">
        <f>IF(AND($AI38=1,L38="",'2) Coverages'!$D$17="Yes",COUNTA(M38:$AB38,$D39:$AB$59)&gt;0),1,0)</f>
        <v>0</v>
      </c>
      <c r="AS38" s="12">
        <f>IF(AND($AI38=1,M38="",'2) Coverages'!$D$18="Yes",COUNTA(N38:$AB38,$D39:$AB$59)&gt;0),1,0)</f>
        <v>0</v>
      </c>
      <c r="AT38" s="12">
        <f>IF(AND($AI38=1,N38="",COUNTA(O38:$AB38,$D39:$AB$59)&gt;0,SUM(AG38:AH38)&gt;0),1,0)</f>
        <v>0</v>
      </c>
      <c r="AU38" s="12">
        <f>IF(AND($AI38=1,O38="",COUNTA(P38:$AB38,$D39:$AB$59)&gt;0,SUM(AG38:AH38)&gt;0),1,0)</f>
        <v>0</v>
      </c>
      <c r="AV38" s="12">
        <f>IF(AND($AI38=1,P38="",COUNTA(Q38:$AB38,$D39:$AB$59)&gt;0),1,0)</f>
        <v>0</v>
      </c>
      <c r="AW38" s="12">
        <f>IF(AND($AI38=1,Q38="",P38="Business/Personal",COUNTA(R38:$AB38,$D39:$AB$59)&gt;0),1,0)</f>
        <v>0</v>
      </c>
      <c r="AX38" s="12">
        <f>IF(AND($AI38=1,R38="",COUNTA(S38:$AB38,$D39:$AB$59)&gt;0),1,0)</f>
        <v>0</v>
      </c>
      <c r="AY38" s="12">
        <f>IF(AND($AI38=1,S38="",COUNTA(T38:$AB38,$D39:$AB$59)&gt;0),1,0)</f>
        <v>0</v>
      </c>
      <c r="AZ38" s="12">
        <f>IF(AND($AI38=1,T38="",COUNTA(U38:$AB38,$D39:$AB$59)&gt;0),1,0)</f>
        <v>0</v>
      </c>
      <c r="BA38" s="12">
        <f>IF(AND($AI38=1,U38="",COUNTA(V38:$AB38,$D39:$AB$59)&gt;0),1,0)</f>
        <v>0</v>
      </c>
      <c r="BB38" s="12">
        <f>IF(AND($AI38=1,V38="",COUNTA(W38:$AB38,$D39:$AB$59)&gt;0),1,0)</f>
        <v>0</v>
      </c>
      <c r="BC38" s="12">
        <f>IF(AND($AI38=1,W38="",COUNTA(X38:$AB38,$D39:$AB$59)&gt;0),1,0)</f>
        <v>0</v>
      </c>
      <c r="BD38" s="12">
        <f>IF(AND($AI38=1,X38="",$W38="Yes",COUNTA(Y38:$AB38,$D39:$AB$59)&gt;0),1,0)</f>
        <v>0</v>
      </c>
      <c r="BE38" s="12">
        <f>IF(AND($AI38=1,Y38="",$W38="Yes",COUNTA(Z38:$AB38,$D39:$AB$59)&gt;0),1,0)</f>
        <v>0</v>
      </c>
      <c r="BF38" s="12">
        <f>IF(AND($AI38=1,Z38="",$W38="Yes",COUNTA(AA38:$AB38,$D39:$AB$59)&gt;0),1,0)</f>
        <v>0</v>
      </c>
      <c r="BG38" s="12">
        <f>IF(AND($AI38=1,AA38="",$W38="Yes",COUNTA(AB38:$AB38,$D39:$AB$59)&gt;0),1,0)</f>
        <v>0</v>
      </c>
      <c r="BH38" s="12">
        <f>IF(AND($AI38=1,AB38="",$W38="Yes",COUNTA($D39:$AB$59)&gt;0),1,0)</f>
        <v>0</v>
      </c>
      <c r="BI38" s="184"/>
      <c r="BJ38" s="183"/>
      <c r="BK38" s="183"/>
      <c r="BL38" s="183"/>
      <c r="BM38" s="183"/>
      <c r="BN38" s="183"/>
      <c r="BO38" s="183"/>
      <c r="BP38" s="183"/>
      <c r="BQ38" s="183"/>
      <c r="BR38" s="183"/>
      <c r="BS38" s="183"/>
      <c r="BT38" s="183"/>
      <c r="BU38" s="183"/>
      <c r="BV38" s="183"/>
      <c r="BW38" s="183"/>
      <c r="BX38" s="183"/>
      <c r="BY38" s="183"/>
      <c r="BZ38" s="183"/>
      <c r="CA38" s="183"/>
      <c r="CB38" s="183"/>
    </row>
    <row r="39" spans="1:80">
      <c r="A39" s="184"/>
      <c r="B39" s="22"/>
      <c r="C39" s="240">
        <v>20</v>
      </c>
      <c r="D39" s="259"/>
      <c r="E39" s="259"/>
      <c r="F39" s="259"/>
      <c r="G39" s="259"/>
      <c r="H39" s="259"/>
      <c r="I39" s="259"/>
      <c r="J39" s="259"/>
      <c r="K39" s="362"/>
      <c r="L39" s="219"/>
      <c r="M39" s="219"/>
      <c r="N39" s="219"/>
      <c r="O39" s="219"/>
      <c r="P39" s="259"/>
      <c r="Q39" s="301"/>
      <c r="R39" s="259"/>
      <c r="S39" s="259"/>
      <c r="T39" s="259"/>
      <c r="U39" s="259"/>
      <c r="V39" s="372"/>
      <c r="W39" s="259"/>
      <c r="X39" s="282"/>
      <c r="Y39" s="282"/>
      <c r="Z39" s="282"/>
      <c r="AA39" s="282"/>
      <c r="AB39" s="378"/>
      <c r="AC39" s="11"/>
      <c r="AD39" s="322" t="str">
        <f t="shared" si="15"/>
        <v>N/A</v>
      </c>
      <c r="AE39" s="165" t="str">
        <f t="shared" si="19"/>
        <v>N/A</v>
      </c>
      <c r="AF39" s="12" t="str">
        <f t="shared" si="20"/>
        <v>N/A</v>
      </c>
      <c r="AG39" s="12">
        <f t="shared" si="16"/>
        <v>0</v>
      </c>
      <c r="AH39" s="166">
        <f t="shared" si="17"/>
        <v>0</v>
      </c>
      <c r="AI39" s="333">
        <f t="shared" si="18"/>
        <v>0</v>
      </c>
      <c r="AJ39" s="12">
        <f>IF(AND($AI39=1,D39="",COUNTA(E39:$AB39,$D40:$AB$59)&gt;0),1,0)</f>
        <v>0</v>
      </c>
      <c r="AK39" s="12">
        <f>IF(AND($AI39=1,E39="",COUNTA(F39:$AB39,$D40:$AB$59)&gt;0),1,0)</f>
        <v>0</v>
      </c>
      <c r="AL39" s="12">
        <f>IF(AND($AI39=1,F39="",OR(E39="Pickup Truck 4x2",E39="Pickup Truck 4x4"),COUNTA(G39:$AB39,$D40:$AB$59)&gt;0),1,0)</f>
        <v>0</v>
      </c>
      <c r="AM39" s="12">
        <f>IF(AND($AI39=1,G39="",COUNTA(H39:$AB39,$D40:$AB$59)&gt;0,AE39&lt;&gt;"N/A"),1,0)</f>
        <v>0</v>
      </c>
      <c r="AN39" s="12">
        <f>IF(AND($AI39=1,H39="",COUNTA(I39:$AB39,$D40:$AB$59)&gt;0),1,0)</f>
        <v>0</v>
      </c>
      <c r="AO39" s="12">
        <f>IF(AND($AI39=1,I39="",COUNTA(J39:$AB39,$D40:$AB$59)&gt;0),1,0)</f>
        <v>0</v>
      </c>
      <c r="AP39" s="12">
        <f>IF(AND($AI39=1,J39="",COUNTA(K39:$AB39,$D40:$AB$59)&gt;0),1,0)</f>
        <v>0</v>
      </c>
      <c r="AQ39" s="12">
        <f>IF(AND($AI39=1,K39="",COUNTA(L39:$AB39,$D40:$AB$59)&gt;0),1,0)</f>
        <v>0</v>
      </c>
      <c r="AR39" s="12">
        <f>IF(AND($AI39=1,L39="",'2) Coverages'!$D$17="Yes",COUNTA(M39:$AB39,$D40:$AB$59)&gt;0),1,0)</f>
        <v>0</v>
      </c>
      <c r="AS39" s="12">
        <f>IF(AND($AI39=1,M39="",'2) Coverages'!$D$18="Yes",COUNTA(N39:$AB39,$D40:$AB$59)&gt;0),1,0)</f>
        <v>0</v>
      </c>
      <c r="AT39" s="12">
        <f>IF(AND($AI39=1,N39="",COUNTA(O39:$AB39,$D40:$AB$59)&gt;0,SUM(AG39:AH39)&gt;0),1,0)</f>
        <v>0</v>
      </c>
      <c r="AU39" s="12">
        <f>IF(AND($AI39=1,O39="",COUNTA(P39:$AB39,$D40:$AB$59)&gt;0,SUM(AG39:AH39)&gt;0),1,0)</f>
        <v>0</v>
      </c>
      <c r="AV39" s="12">
        <f>IF(AND($AI39=1,P39="",COUNTA(Q39:$AB39,$D40:$AB$59)&gt;0),1,0)</f>
        <v>0</v>
      </c>
      <c r="AW39" s="12">
        <f>IF(AND($AI39=1,Q39="",P39="Business/Personal",COUNTA(R39:$AB39,$D40:$AB$59)&gt;0),1,0)</f>
        <v>0</v>
      </c>
      <c r="AX39" s="12">
        <f>IF(AND($AI39=1,R39="",COUNTA(S39:$AB39,$D40:$AB$59)&gt;0),1,0)</f>
        <v>0</v>
      </c>
      <c r="AY39" s="12">
        <f>IF(AND($AI39=1,S39="",COUNTA(T39:$AB39,$D40:$AB$59)&gt;0),1,0)</f>
        <v>0</v>
      </c>
      <c r="AZ39" s="12">
        <f>IF(AND($AI39=1,T39="",COUNTA(U39:$AB39,$D40:$AB$59)&gt;0),1,0)</f>
        <v>0</v>
      </c>
      <c r="BA39" s="12">
        <f>IF(AND($AI39=1,U39="",COUNTA(V39:$AB39,$D40:$AB$59)&gt;0),1,0)</f>
        <v>0</v>
      </c>
      <c r="BB39" s="12">
        <f>IF(AND($AI39=1,V39="",COUNTA(W39:$AB39,$D40:$AB$59)&gt;0),1,0)</f>
        <v>0</v>
      </c>
      <c r="BC39" s="12">
        <f>IF(AND($AI39=1,W39="",COUNTA(X39:$AB39,$D40:$AB$59)&gt;0),1,0)</f>
        <v>0</v>
      </c>
      <c r="BD39" s="12">
        <f>IF(AND($AI39=1,X39="",$W39="Yes",COUNTA(Y39:$AB39,$D40:$AB$59)&gt;0),1,0)</f>
        <v>0</v>
      </c>
      <c r="BE39" s="12">
        <f>IF(AND($AI39=1,Y39="",$W39="Yes",COUNTA(Z39:$AB39,$D40:$AB$59)&gt;0),1,0)</f>
        <v>0</v>
      </c>
      <c r="BF39" s="12">
        <f>IF(AND($AI39=1,Z39="",$W39="Yes",COUNTA(AA39:$AB39,$D40:$AB$59)&gt;0),1,0)</f>
        <v>0</v>
      </c>
      <c r="BG39" s="12">
        <f>IF(AND($AI39=1,AA39="",$W39="Yes",COUNTA(AB39:$AB39,$D40:$AB$59)&gt;0),1,0)</f>
        <v>0</v>
      </c>
      <c r="BH39" s="12">
        <f>IF(AND($AI39=1,AB39="",$W39="Yes",COUNTA($D40:$AB$59)&gt;0),1,0)</f>
        <v>0</v>
      </c>
      <c r="BI39" s="184"/>
      <c r="BJ39" s="183"/>
      <c r="BK39" s="183"/>
      <c r="BL39" s="183"/>
      <c r="BM39" s="183"/>
      <c r="BN39" s="183"/>
      <c r="BO39" s="183"/>
      <c r="BP39" s="183"/>
      <c r="BQ39" s="183"/>
      <c r="BR39" s="183"/>
      <c r="BS39" s="183"/>
      <c r="BT39" s="183"/>
      <c r="BU39" s="183"/>
      <c r="BV39" s="183"/>
      <c r="BW39" s="183"/>
      <c r="BX39" s="183"/>
      <c r="BY39" s="183"/>
      <c r="BZ39" s="183"/>
      <c r="CA39" s="183"/>
      <c r="CB39" s="183"/>
    </row>
    <row r="40" spans="1:80">
      <c r="A40" s="184"/>
      <c r="B40" s="22"/>
      <c r="C40" s="240">
        <v>21</v>
      </c>
      <c r="D40" s="259"/>
      <c r="E40" s="259"/>
      <c r="F40" s="259"/>
      <c r="G40" s="259"/>
      <c r="H40" s="259"/>
      <c r="I40" s="259"/>
      <c r="J40" s="259"/>
      <c r="K40" s="362"/>
      <c r="L40" s="219"/>
      <c r="M40" s="219"/>
      <c r="N40" s="219"/>
      <c r="O40" s="219"/>
      <c r="P40" s="259"/>
      <c r="Q40" s="301"/>
      <c r="R40" s="259"/>
      <c r="S40" s="259"/>
      <c r="T40" s="259"/>
      <c r="U40" s="259"/>
      <c r="V40" s="372"/>
      <c r="W40" s="259"/>
      <c r="X40" s="282"/>
      <c r="Y40" s="282"/>
      <c r="Z40" s="282"/>
      <c r="AA40" s="282"/>
      <c r="AB40" s="378"/>
      <c r="AC40" s="11"/>
      <c r="AD40" s="322" t="str">
        <f t="shared" si="15"/>
        <v>N/A</v>
      </c>
      <c r="AE40" s="165" t="str">
        <f t="shared" si="19"/>
        <v>N/A</v>
      </c>
      <c r="AF40" s="12" t="str">
        <f t="shared" si="20"/>
        <v>N/A</v>
      </c>
      <c r="AG40" s="12">
        <f t="shared" si="16"/>
        <v>0</v>
      </c>
      <c r="AH40" s="166">
        <f t="shared" si="17"/>
        <v>0</v>
      </c>
      <c r="AI40" s="333">
        <f t="shared" si="18"/>
        <v>0</v>
      </c>
      <c r="AJ40" s="12">
        <f>IF(AND($AI40=1,D40="",COUNTA(E40:$AB40,$D41:$AB$59)&gt;0),1,0)</f>
        <v>0</v>
      </c>
      <c r="AK40" s="12">
        <f>IF(AND($AI40=1,E40="",COUNTA(F40:$AB40,$D41:$AB$59)&gt;0),1,0)</f>
        <v>0</v>
      </c>
      <c r="AL40" s="12">
        <f>IF(AND($AI40=1,F40="",OR(E40="Pickup Truck 4x2",E40="Pickup Truck 4x4"),COUNTA(G40:$AB40,$D41:$AB$59)&gt;0),1,0)</f>
        <v>0</v>
      </c>
      <c r="AM40" s="12">
        <f>IF(AND($AI40=1,G40="",COUNTA(H40:$AB40,$D41:$AB$59)&gt;0,AE40&lt;&gt;"N/A"),1,0)</f>
        <v>0</v>
      </c>
      <c r="AN40" s="12">
        <f>IF(AND($AI40=1,H40="",COUNTA(I40:$AB40,$D41:$AB$59)&gt;0),1,0)</f>
        <v>0</v>
      </c>
      <c r="AO40" s="12">
        <f>IF(AND($AI40=1,I40="",COUNTA(J40:$AB40,$D41:$AB$59)&gt;0),1,0)</f>
        <v>0</v>
      </c>
      <c r="AP40" s="12">
        <f>IF(AND($AI40=1,J40="",COUNTA(K40:$AB40,$D41:$AB$59)&gt;0),1,0)</f>
        <v>0</v>
      </c>
      <c r="AQ40" s="12">
        <f>IF(AND($AI40=1,K40="",COUNTA(L40:$AB40,$D41:$AB$59)&gt;0),1,0)</f>
        <v>0</v>
      </c>
      <c r="AR40" s="12">
        <f>IF(AND($AI40=1,L40="",'2) Coverages'!$D$17="Yes",COUNTA(M40:$AB40,$D41:$AB$59)&gt;0),1,0)</f>
        <v>0</v>
      </c>
      <c r="AS40" s="12">
        <f>IF(AND($AI40=1,M40="",'2) Coverages'!$D$18="Yes",COUNTA(N40:$AB40,$D41:$AB$59)&gt;0),1,0)</f>
        <v>0</v>
      </c>
      <c r="AT40" s="12">
        <f>IF(AND($AI40=1,N40="",COUNTA(O40:$AB40,$D41:$AB$59)&gt;0,SUM(AG40:AH40)&gt;0),1,0)</f>
        <v>0</v>
      </c>
      <c r="AU40" s="12">
        <f>IF(AND($AI40=1,O40="",COUNTA(P40:$AB40,$D41:$AB$59)&gt;0,SUM(AG40:AH40)&gt;0),1,0)</f>
        <v>0</v>
      </c>
      <c r="AV40" s="12">
        <f>IF(AND($AI40=1,P40="",COUNTA(Q40:$AB40,$D41:$AB$59)&gt;0),1,0)</f>
        <v>0</v>
      </c>
      <c r="AW40" s="12">
        <f>IF(AND($AI40=1,Q40="",P40="Business/Personal",COUNTA(R40:$AB40,$D41:$AB$59)&gt;0),1,0)</f>
        <v>0</v>
      </c>
      <c r="AX40" s="12">
        <f>IF(AND($AI40=1,R40="",COUNTA(S40:$AB40,$D41:$AB$59)&gt;0),1,0)</f>
        <v>0</v>
      </c>
      <c r="AY40" s="12">
        <f>IF(AND($AI40=1,S40="",COUNTA(T40:$AB40,$D41:$AB$59)&gt;0),1,0)</f>
        <v>0</v>
      </c>
      <c r="AZ40" s="12">
        <f>IF(AND($AI40=1,T40="",COUNTA(U40:$AB40,$D41:$AB$59)&gt;0),1,0)</f>
        <v>0</v>
      </c>
      <c r="BA40" s="12">
        <f>IF(AND($AI40=1,U40="",COUNTA(V40:$AB40,$D41:$AB$59)&gt;0),1,0)</f>
        <v>0</v>
      </c>
      <c r="BB40" s="12">
        <f>IF(AND($AI40=1,V40="",COUNTA(W40:$AB40,$D41:$AB$59)&gt;0),1,0)</f>
        <v>0</v>
      </c>
      <c r="BC40" s="12">
        <f>IF(AND($AI40=1,W40="",COUNTA(X40:$AB40,$D41:$AB$59)&gt;0),1,0)</f>
        <v>0</v>
      </c>
      <c r="BD40" s="12">
        <f>IF(AND($AI40=1,X40="",$W40="Yes",COUNTA(Y40:$AB40,$D41:$AB$59)&gt;0),1,0)</f>
        <v>0</v>
      </c>
      <c r="BE40" s="12">
        <f>IF(AND($AI40=1,Y40="",$W40="Yes",COUNTA(Z40:$AB40,$D41:$AB$59)&gt;0),1,0)</f>
        <v>0</v>
      </c>
      <c r="BF40" s="12">
        <f>IF(AND($AI40=1,Z40="",$W40="Yes",COUNTA(AA40:$AB40,$D41:$AB$59)&gt;0),1,0)</f>
        <v>0</v>
      </c>
      <c r="BG40" s="12">
        <f>IF(AND($AI40=1,AA40="",$W40="Yes",COUNTA(AB40:$AB40,$D41:$AB$59)&gt;0),1,0)</f>
        <v>0</v>
      </c>
      <c r="BH40" s="12">
        <f>IF(AND($AI40=1,AB40="",$W40="Yes",COUNTA($D41:$AB$59)&gt;0),1,0)</f>
        <v>0</v>
      </c>
      <c r="BI40" s="184"/>
      <c r="BJ40" s="183"/>
      <c r="BK40" s="183"/>
      <c r="BL40" s="183"/>
      <c r="BM40" s="183"/>
      <c r="BN40" s="183"/>
      <c r="BO40" s="183"/>
      <c r="BP40" s="183"/>
      <c r="BQ40" s="183"/>
      <c r="BR40" s="183"/>
      <c r="BS40" s="183"/>
      <c r="BT40" s="183"/>
      <c r="BU40" s="183"/>
      <c r="BV40" s="183"/>
      <c r="BW40" s="183"/>
      <c r="BX40" s="183"/>
      <c r="BY40" s="183"/>
      <c r="BZ40" s="183"/>
      <c r="CA40" s="183"/>
      <c r="CB40" s="183"/>
    </row>
    <row r="41" spans="1:80">
      <c r="A41" s="184"/>
      <c r="B41" s="22"/>
      <c r="C41" s="240">
        <v>22</v>
      </c>
      <c r="D41" s="259"/>
      <c r="E41" s="259"/>
      <c r="F41" s="259"/>
      <c r="G41" s="259"/>
      <c r="H41" s="259"/>
      <c r="I41" s="259"/>
      <c r="J41" s="259"/>
      <c r="K41" s="362"/>
      <c r="L41" s="219"/>
      <c r="M41" s="219"/>
      <c r="N41" s="219"/>
      <c r="O41" s="219"/>
      <c r="P41" s="259"/>
      <c r="Q41" s="301"/>
      <c r="R41" s="259"/>
      <c r="S41" s="259"/>
      <c r="T41" s="259"/>
      <c r="U41" s="259"/>
      <c r="V41" s="372"/>
      <c r="W41" s="259"/>
      <c r="X41" s="282"/>
      <c r="Y41" s="282"/>
      <c r="Z41" s="282"/>
      <c r="AA41" s="282"/>
      <c r="AB41" s="378"/>
      <c r="AC41" s="11"/>
      <c r="AD41" s="322" t="str">
        <f t="shared" si="15"/>
        <v>N/A</v>
      </c>
      <c r="AE41" s="165" t="str">
        <f t="shared" si="19"/>
        <v>N/A</v>
      </c>
      <c r="AF41" s="12" t="str">
        <f t="shared" si="20"/>
        <v>N/A</v>
      </c>
      <c r="AG41" s="12">
        <f t="shared" si="16"/>
        <v>0</v>
      </c>
      <c r="AH41" s="166">
        <f t="shared" si="17"/>
        <v>0</v>
      </c>
      <c r="AI41" s="333">
        <f t="shared" si="18"/>
        <v>0</v>
      </c>
      <c r="AJ41" s="12">
        <f>IF(AND($AI41=1,D41="",COUNTA(E41:$AB41,$D42:$AB$59)&gt;0),1,0)</f>
        <v>0</v>
      </c>
      <c r="AK41" s="12">
        <f>IF(AND($AI41=1,E41="",COUNTA(F41:$AB41,$D42:$AB$59)&gt;0),1,0)</f>
        <v>0</v>
      </c>
      <c r="AL41" s="12">
        <f>IF(AND($AI41=1,F41="",OR(E41="Pickup Truck 4x2",E41="Pickup Truck 4x4"),COUNTA(G41:$AB41,$D42:$AB$59)&gt;0),1,0)</f>
        <v>0</v>
      </c>
      <c r="AM41" s="12">
        <f>IF(AND($AI41=1,G41="",COUNTA(H41:$AB41,$D42:$AB$59)&gt;0,AE41&lt;&gt;"N/A"),1,0)</f>
        <v>0</v>
      </c>
      <c r="AN41" s="12">
        <f>IF(AND($AI41=1,H41="",COUNTA(I41:$AB41,$D42:$AB$59)&gt;0),1,0)</f>
        <v>0</v>
      </c>
      <c r="AO41" s="12">
        <f>IF(AND($AI41=1,I41="",COUNTA(J41:$AB41,$D42:$AB$59)&gt;0),1,0)</f>
        <v>0</v>
      </c>
      <c r="AP41" s="12">
        <f>IF(AND($AI41=1,J41="",COUNTA(K41:$AB41,$D42:$AB$59)&gt;0),1,0)</f>
        <v>0</v>
      </c>
      <c r="AQ41" s="12">
        <f>IF(AND($AI41=1,K41="",COUNTA(L41:$AB41,$D42:$AB$59)&gt;0),1,0)</f>
        <v>0</v>
      </c>
      <c r="AR41" s="12">
        <f>IF(AND($AI41=1,L41="",'2) Coverages'!$D$17="Yes",COUNTA(M41:$AB41,$D42:$AB$59)&gt;0),1,0)</f>
        <v>0</v>
      </c>
      <c r="AS41" s="12">
        <f>IF(AND($AI41=1,M41="",'2) Coverages'!$D$18="Yes",COUNTA(N41:$AB41,$D42:$AB$59)&gt;0),1,0)</f>
        <v>0</v>
      </c>
      <c r="AT41" s="12">
        <f>IF(AND($AI41=1,N41="",COUNTA(O41:$AB41,$D42:$AB$59)&gt;0,SUM(AG41:AH41)&gt;0),1,0)</f>
        <v>0</v>
      </c>
      <c r="AU41" s="12">
        <f>IF(AND($AI41=1,O41="",COUNTA(P41:$AB41,$D42:$AB$59)&gt;0,SUM(AG41:AH41)&gt;0),1,0)</f>
        <v>0</v>
      </c>
      <c r="AV41" s="12">
        <f>IF(AND($AI41=1,P41="",COUNTA(Q41:$AB41,$D42:$AB$59)&gt;0),1,0)</f>
        <v>0</v>
      </c>
      <c r="AW41" s="12">
        <f>IF(AND($AI41=1,Q41="",P41="Business/Personal",COUNTA(R41:$AB41,$D42:$AB$59)&gt;0),1,0)</f>
        <v>0</v>
      </c>
      <c r="AX41" s="12">
        <f>IF(AND($AI41=1,R41="",COUNTA(S41:$AB41,$D42:$AB$59)&gt;0),1,0)</f>
        <v>0</v>
      </c>
      <c r="AY41" s="12">
        <f>IF(AND($AI41=1,S41="",COUNTA(T41:$AB41,$D42:$AB$59)&gt;0),1,0)</f>
        <v>0</v>
      </c>
      <c r="AZ41" s="12">
        <f>IF(AND($AI41=1,T41="",COUNTA(U41:$AB41,$D42:$AB$59)&gt;0),1,0)</f>
        <v>0</v>
      </c>
      <c r="BA41" s="12">
        <f>IF(AND($AI41=1,U41="",COUNTA(V41:$AB41,$D42:$AB$59)&gt;0),1,0)</f>
        <v>0</v>
      </c>
      <c r="BB41" s="12">
        <f>IF(AND($AI41=1,V41="",COUNTA(W41:$AB41,$D42:$AB$59)&gt;0),1,0)</f>
        <v>0</v>
      </c>
      <c r="BC41" s="12">
        <f>IF(AND($AI41=1,W41="",COUNTA(X41:$AB41,$D42:$AB$59)&gt;0),1,0)</f>
        <v>0</v>
      </c>
      <c r="BD41" s="12">
        <f>IF(AND($AI41=1,X41="",$W41="Yes",COUNTA(Y41:$AB41,$D42:$AB$59)&gt;0),1,0)</f>
        <v>0</v>
      </c>
      <c r="BE41" s="12">
        <f>IF(AND($AI41=1,Y41="",$W41="Yes",COUNTA(Z41:$AB41,$D42:$AB$59)&gt;0),1,0)</f>
        <v>0</v>
      </c>
      <c r="BF41" s="12">
        <f>IF(AND($AI41=1,Z41="",$W41="Yes",COUNTA(AA41:$AB41,$D42:$AB$59)&gt;0),1,0)</f>
        <v>0</v>
      </c>
      <c r="BG41" s="12">
        <f>IF(AND($AI41=1,AA41="",$W41="Yes",COUNTA(AB41:$AB41,$D42:$AB$59)&gt;0),1,0)</f>
        <v>0</v>
      </c>
      <c r="BH41" s="12">
        <f>IF(AND($AI41=1,AB41="",$W41="Yes",COUNTA($D42:$AB$59)&gt;0),1,0)</f>
        <v>0</v>
      </c>
      <c r="BI41" s="184"/>
      <c r="BJ41" s="183"/>
      <c r="BK41" s="183"/>
      <c r="BL41" s="183"/>
      <c r="BM41" s="183"/>
      <c r="BN41" s="183"/>
      <c r="BO41" s="183"/>
      <c r="BP41" s="183"/>
      <c r="BQ41" s="183"/>
      <c r="BR41" s="183"/>
      <c r="BS41" s="183"/>
      <c r="BT41" s="183"/>
      <c r="BU41" s="183"/>
      <c r="BV41" s="183"/>
      <c r="BW41" s="183"/>
      <c r="BX41" s="183"/>
      <c r="BY41" s="183"/>
      <c r="BZ41" s="183"/>
      <c r="CA41" s="183"/>
      <c r="CB41" s="183"/>
    </row>
    <row r="42" spans="1:80">
      <c r="A42" s="184"/>
      <c r="B42" s="22"/>
      <c r="C42" s="240">
        <v>23</v>
      </c>
      <c r="D42" s="259"/>
      <c r="E42" s="259"/>
      <c r="F42" s="259"/>
      <c r="G42" s="259"/>
      <c r="H42" s="259"/>
      <c r="I42" s="259"/>
      <c r="J42" s="259"/>
      <c r="K42" s="362"/>
      <c r="L42" s="219"/>
      <c r="M42" s="219"/>
      <c r="N42" s="219"/>
      <c r="O42" s="219"/>
      <c r="P42" s="259"/>
      <c r="Q42" s="301"/>
      <c r="R42" s="259"/>
      <c r="S42" s="259"/>
      <c r="T42" s="259"/>
      <c r="U42" s="259"/>
      <c r="V42" s="372"/>
      <c r="W42" s="259"/>
      <c r="X42" s="282"/>
      <c r="Y42" s="282"/>
      <c r="Z42" s="282"/>
      <c r="AA42" s="282"/>
      <c r="AB42" s="378"/>
      <c r="AC42" s="11"/>
      <c r="AD42" s="322" t="str">
        <f t="shared" si="15"/>
        <v>N/A</v>
      </c>
      <c r="AE42" s="165" t="str">
        <f t="shared" si="19"/>
        <v>N/A</v>
      </c>
      <c r="AF42" s="12" t="str">
        <f t="shared" si="20"/>
        <v>N/A</v>
      </c>
      <c r="AG42" s="12">
        <f t="shared" si="16"/>
        <v>0</v>
      </c>
      <c r="AH42" s="166">
        <f t="shared" si="17"/>
        <v>0</v>
      </c>
      <c r="AI42" s="333">
        <f t="shared" si="18"/>
        <v>0</v>
      </c>
      <c r="AJ42" s="12">
        <f>IF(AND($AI42=1,D42="",COUNTA(E42:$AB42,$D43:$AB$59)&gt;0),1,0)</f>
        <v>0</v>
      </c>
      <c r="AK42" s="12">
        <f>IF(AND($AI42=1,E42="",COUNTA(F42:$AB42,$D43:$AB$59)&gt;0),1,0)</f>
        <v>0</v>
      </c>
      <c r="AL42" s="12">
        <f>IF(AND($AI42=1,F42="",OR(E42="Pickup Truck 4x2",E42="Pickup Truck 4x4"),COUNTA(G42:$AB42,$D43:$AB$59)&gt;0),1,0)</f>
        <v>0</v>
      </c>
      <c r="AM42" s="12">
        <f>IF(AND($AI42=1,G42="",COUNTA(H42:$AB42,$D43:$AB$59)&gt;0,AE42&lt;&gt;"N/A"),1,0)</f>
        <v>0</v>
      </c>
      <c r="AN42" s="12">
        <f>IF(AND($AI42=1,H42="",COUNTA(I42:$AB42,$D43:$AB$59)&gt;0),1,0)</f>
        <v>0</v>
      </c>
      <c r="AO42" s="12">
        <f>IF(AND($AI42=1,I42="",COUNTA(J42:$AB42,$D43:$AB$59)&gt;0),1,0)</f>
        <v>0</v>
      </c>
      <c r="AP42" s="12">
        <f>IF(AND($AI42=1,J42="",COUNTA(K42:$AB42,$D43:$AB$59)&gt;0),1,0)</f>
        <v>0</v>
      </c>
      <c r="AQ42" s="12">
        <f>IF(AND($AI42=1,K42="",COUNTA(L42:$AB42,$D43:$AB$59)&gt;0),1,0)</f>
        <v>0</v>
      </c>
      <c r="AR42" s="12">
        <f>IF(AND($AI42=1,L42="",'2) Coverages'!$D$17="Yes",COUNTA(M42:$AB42,$D43:$AB$59)&gt;0),1,0)</f>
        <v>0</v>
      </c>
      <c r="AS42" s="12">
        <f>IF(AND($AI42=1,M42="",'2) Coverages'!$D$18="Yes",COUNTA(N42:$AB42,$D43:$AB$59)&gt;0),1,0)</f>
        <v>0</v>
      </c>
      <c r="AT42" s="12">
        <f>IF(AND($AI42=1,N42="",COUNTA(O42:$AB42,$D43:$AB$59)&gt;0,SUM(AG42:AH42)&gt;0),1,0)</f>
        <v>0</v>
      </c>
      <c r="AU42" s="12">
        <f>IF(AND($AI42=1,O42="",COUNTA(P42:$AB42,$D43:$AB$59)&gt;0,SUM(AG42:AH42)&gt;0),1,0)</f>
        <v>0</v>
      </c>
      <c r="AV42" s="12">
        <f>IF(AND($AI42=1,P42="",COUNTA(Q42:$AB42,$D43:$AB$59)&gt;0),1,0)</f>
        <v>0</v>
      </c>
      <c r="AW42" s="12">
        <f>IF(AND($AI42=1,Q42="",P42="Business/Personal",COUNTA(R42:$AB42,$D43:$AB$59)&gt;0),1,0)</f>
        <v>0</v>
      </c>
      <c r="AX42" s="12">
        <f>IF(AND($AI42=1,R42="",COUNTA(S42:$AB42,$D43:$AB$59)&gt;0),1,0)</f>
        <v>0</v>
      </c>
      <c r="AY42" s="12">
        <f>IF(AND($AI42=1,S42="",COUNTA(T42:$AB42,$D43:$AB$59)&gt;0),1,0)</f>
        <v>0</v>
      </c>
      <c r="AZ42" s="12">
        <f>IF(AND($AI42=1,T42="",COUNTA(U42:$AB42,$D43:$AB$59)&gt;0),1,0)</f>
        <v>0</v>
      </c>
      <c r="BA42" s="12">
        <f>IF(AND($AI42=1,U42="",COUNTA(V42:$AB42,$D43:$AB$59)&gt;0),1,0)</f>
        <v>0</v>
      </c>
      <c r="BB42" s="12">
        <f>IF(AND($AI42=1,V42="",COUNTA(W42:$AB42,$D43:$AB$59)&gt;0),1,0)</f>
        <v>0</v>
      </c>
      <c r="BC42" s="12">
        <f>IF(AND($AI42=1,W42="",COUNTA(X42:$AB42,$D43:$AB$59)&gt;0),1,0)</f>
        <v>0</v>
      </c>
      <c r="BD42" s="12">
        <f>IF(AND($AI42=1,X42="",$W42="Yes",COUNTA(Y42:$AB42,$D43:$AB$59)&gt;0),1,0)</f>
        <v>0</v>
      </c>
      <c r="BE42" s="12">
        <f>IF(AND($AI42=1,Y42="",$W42="Yes",COUNTA(Z42:$AB42,$D43:$AB$59)&gt;0),1,0)</f>
        <v>0</v>
      </c>
      <c r="BF42" s="12">
        <f>IF(AND($AI42=1,Z42="",$W42="Yes",COUNTA(AA42:$AB42,$D43:$AB$59)&gt;0),1,0)</f>
        <v>0</v>
      </c>
      <c r="BG42" s="12">
        <f>IF(AND($AI42=1,AA42="",$W42="Yes",COUNTA(AB42:$AB42,$D43:$AB$59)&gt;0),1,0)</f>
        <v>0</v>
      </c>
      <c r="BH42" s="12">
        <f>IF(AND($AI42=1,AB42="",$W42="Yes",COUNTA($D43:$AB$59)&gt;0),1,0)</f>
        <v>0</v>
      </c>
      <c r="BI42" s="184"/>
      <c r="BJ42" s="183"/>
      <c r="BK42" s="183"/>
      <c r="BL42" s="183"/>
      <c r="BM42" s="183"/>
      <c r="BN42" s="183"/>
      <c r="BO42" s="183"/>
      <c r="BP42" s="183"/>
      <c r="BQ42" s="183"/>
      <c r="BR42" s="183"/>
      <c r="BS42" s="183"/>
      <c r="BT42" s="183"/>
      <c r="BU42" s="183"/>
      <c r="BV42" s="183"/>
      <c r="BW42" s="183"/>
      <c r="BX42" s="183"/>
      <c r="BY42" s="183"/>
      <c r="BZ42" s="183"/>
      <c r="CA42" s="183"/>
      <c r="CB42" s="183"/>
    </row>
    <row r="43" spans="1:80">
      <c r="A43" s="184"/>
      <c r="B43" s="22"/>
      <c r="C43" s="240">
        <v>24</v>
      </c>
      <c r="D43" s="259"/>
      <c r="E43" s="259"/>
      <c r="F43" s="259"/>
      <c r="G43" s="259"/>
      <c r="H43" s="259"/>
      <c r="I43" s="259"/>
      <c r="J43" s="259"/>
      <c r="K43" s="362"/>
      <c r="L43" s="219"/>
      <c r="M43" s="219"/>
      <c r="N43" s="219"/>
      <c r="O43" s="219"/>
      <c r="P43" s="259"/>
      <c r="Q43" s="301"/>
      <c r="R43" s="259"/>
      <c r="S43" s="259"/>
      <c r="T43" s="259"/>
      <c r="U43" s="259"/>
      <c r="V43" s="372"/>
      <c r="W43" s="259"/>
      <c r="X43" s="282"/>
      <c r="Y43" s="282"/>
      <c r="Z43" s="282"/>
      <c r="AA43" s="282"/>
      <c r="AB43" s="378"/>
      <c r="AC43" s="11"/>
      <c r="AD43" s="322" t="str">
        <f t="shared" si="15"/>
        <v>N/A</v>
      </c>
      <c r="AE43" s="165" t="str">
        <f t="shared" si="19"/>
        <v>N/A</v>
      </c>
      <c r="AF43" s="12" t="str">
        <f t="shared" si="20"/>
        <v>N/A</v>
      </c>
      <c r="AG43" s="12">
        <f t="shared" si="16"/>
        <v>0</v>
      </c>
      <c r="AH43" s="166">
        <f t="shared" si="17"/>
        <v>0</v>
      </c>
      <c r="AI43" s="333">
        <f t="shared" si="18"/>
        <v>0</v>
      </c>
      <c r="AJ43" s="12">
        <f>IF(AND($AI43=1,D43="",COUNTA(E43:$AB43,$D44:$AB$59)&gt;0),1,0)</f>
        <v>0</v>
      </c>
      <c r="AK43" s="12">
        <f>IF(AND($AI43=1,E43="",COUNTA(F43:$AB43,$D44:$AB$59)&gt;0),1,0)</f>
        <v>0</v>
      </c>
      <c r="AL43" s="12">
        <f>IF(AND($AI43=1,F43="",OR(E43="Pickup Truck 4x2",E43="Pickup Truck 4x4"),COUNTA(G43:$AB43,$D44:$AB$59)&gt;0),1,0)</f>
        <v>0</v>
      </c>
      <c r="AM43" s="12">
        <f>IF(AND($AI43=1,G43="",COUNTA(H43:$AB43,$D44:$AB$59)&gt;0,AE43&lt;&gt;"N/A"),1,0)</f>
        <v>0</v>
      </c>
      <c r="AN43" s="12">
        <f>IF(AND($AI43=1,H43="",COUNTA(I43:$AB43,$D44:$AB$59)&gt;0),1,0)</f>
        <v>0</v>
      </c>
      <c r="AO43" s="12">
        <f>IF(AND($AI43=1,I43="",COUNTA(J43:$AB43,$D44:$AB$59)&gt;0),1,0)</f>
        <v>0</v>
      </c>
      <c r="AP43" s="12">
        <f>IF(AND($AI43=1,J43="",COUNTA(K43:$AB43,$D44:$AB$59)&gt;0),1,0)</f>
        <v>0</v>
      </c>
      <c r="AQ43" s="12">
        <f>IF(AND($AI43=1,K43="",COUNTA(L43:$AB43,$D44:$AB$59)&gt;0),1,0)</f>
        <v>0</v>
      </c>
      <c r="AR43" s="12">
        <f>IF(AND($AI43=1,L43="",'2) Coverages'!$D$17="Yes",COUNTA(M43:$AB43,$D44:$AB$59)&gt;0),1,0)</f>
        <v>0</v>
      </c>
      <c r="AS43" s="12">
        <f>IF(AND($AI43=1,M43="",'2) Coverages'!$D$18="Yes",COUNTA(N43:$AB43,$D44:$AB$59)&gt;0),1,0)</f>
        <v>0</v>
      </c>
      <c r="AT43" s="12">
        <f>IF(AND($AI43=1,N43="",COUNTA(O43:$AB43,$D44:$AB$59)&gt;0,SUM(AG43:AH43)&gt;0),1,0)</f>
        <v>0</v>
      </c>
      <c r="AU43" s="12">
        <f>IF(AND($AI43=1,O43="",COUNTA(P43:$AB43,$D44:$AB$59)&gt;0,SUM(AG43:AH43)&gt;0),1,0)</f>
        <v>0</v>
      </c>
      <c r="AV43" s="12">
        <f>IF(AND($AI43=1,P43="",COUNTA(Q43:$AB43,$D44:$AB$59)&gt;0),1,0)</f>
        <v>0</v>
      </c>
      <c r="AW43" s="12">
        <f>IF(AND($AI43=1,Q43="",P43="Business/Personal",COUNTA(R43:$AB43,$D44:$AB$59)&gt;0),1,0)</f>
        <v>0</v>
      </c>
      <c r="AX43" s="12">
        <f>IF(AND($AI43=1,R43="",COUNTA(S43:$AB43,$D44:$AB$59)&gt;0),1,0)</f>
        <v>0</v>
      </c>
      <c r="AY43" s="12">
        <f>IF(AND($AI43=1,S43="",COUNTA(T43:$AB43,$D44:$AB$59)&gt;0),1,0)</f>
        <v>0</v>
      </c>
      <c r="AZ43" s="12">
        <f>IF(AND($AI43=1,T43="",COUNTA(U43:$AB43,$D44:$AB$59)&gt;0),1,0)</f>
        <v>0</v>
      </c>
      <c r="BA43" s="12">
        <f>IF(AND($AI43=1,U43="",COUNTA(V43:$AB43,$D44:$AB$59)&gt;0),1,0)</f>
        <v>0</v>
      </c>
      <c r="BB43" s="12">
        <f>IF(AND($AI43=1,V43="",COUNTA(W43:$AB43,$D44:$AB$59)&gt;0),1,0)</f>
        <v>0</v>
      </c>
      <c r="BC43" s="12">
        <f>IF(AND($AI43=1,W43="",COUNTA(X43:$AB43,$D44:$AB$59)&gt;0),1,0)</f>
        <v>0</v>
      </c>
      <c r="BD43" s="12">
        <f>IF(AND($AI43=1,X43="",$W43="Yes",COUNTA(Y43:$AB43,$D44:$AB$59)&gt;0),1,0)</f>
        <v>0</v>
      </c>
      <c r="BE43" s="12">
        <f>IF(AND($AI43=1,Y43="",$W43="Yes",COUNTA(Z43:$AB43,$D44:$AB$59)&gt;0),1,0)</f>
        <v>0</v>
      </c>
      <c r="BF43" s="12">
        <f>IF(AND($AI43=1,Z43="",$W43="Yes",COUNTA(AA43:$AB43,$D44:$AB$59)&gt;0),1,0)</f>
        <v>0</v>
      </c>
      <c r="BG43" s="12">
        <f>IF(AND($AI43=1,AA43="",$W43="Yes",COUNTA(AB43:$AB43,$D44:$AB$59)&gt;0),1,0)</f>
        <v>0</v>
      </c>
      <c r="BH43" s="12">
        <f>IF(AND($AI43=1,AB43="",$W43="Yes",COUNTA($D44:$AB$59)&gt;0),1,0)</f>
        <v>0</v>
      </c>
      <c r="BI43" s="184"/>
      <c r="BJ43" s="183"/>
      <c r="BK43" s="183"/>
      <c r="BL43" s="183"/>
      <c r="BM43" s="183"/>
      <c r="BN43" s="183"/>
      <c r="BO43" s="183"/>
      <c r="BP43" s="183"/>
      <c r="BQ43" s="183"/>
      <c r="BR43" s="183"/>
      <c r="BS43" s="183"/>
      <c r="BT43" s="183"/>
      <c r="BU43" s="183"/>
      <c r="BV43" s="183"/>
      <c r="BW43" s="183"/>
      <c r="BX43" s="183"/>
      <c r="BY43" s="183"/>
      <c r="BZ43" s="183"/>
      <c r="CA43" s="183"/>
      <c r="CB43" s="183"/>
    </row>
    <row r="44" spans="1:80">
      <c r="A44" s="184"/>
      <c r="B44" s="22"/>
      <c r="C44" s="240">
        <v>25</v>
      </c>
      <c r="D44" s="259"/>
      <c r="E44" s="259"/>
      <c r="F44" s="259"/>
      <c r="G44" s="259"/>
      <c r="H44" s="259"/>
      <c r="I44" s="259"/>
      <c r="J44" s="259"/>
      <c r="K44" s="362"/>
      <c r="L44" s="219"/>
      <c r="M44" s="219"/>
      <c r="N44" s="219"/>
      <c r="O44" s="219"/>
      <c r="P44" s="259"/>
      <c r="Q44" s="301"/>
      <c r="R44" s="259"/>
      <c r="S44" s="259"/>
      <c r="T44" s="259"/>
      <c r="U44" s="259"/>
      <c r="V44" s="372"/>
      <c r="W44" s="259"/>
      <c r="X44" s="282"/>
      <c r="Y44" s="282"/>
      <c r="Z44" s="282"/>
      <c r="AA44" s="282"/>
      <c r="AB44" s="378"/>
      <c r="AC44" s="11"/>
      <c r="AD44" s="322" t="str">
        <f t="shared" si="15"/>
        <v>N/A</v>
      </c>
      <c r="AE44" s="165" t="str">
        <f t="shared" si="19"/>
        <v>N/A</v>
      </c>
      <c r="AF44" s="12" t="str">
        <f t="shared" si="20"/>
        <v>N/A</v>
      </c>
      <c r="AG44" s="12">
        <f t="shared" si="16"/>
        <v>0</v>
      </c>
      <c r="AH44" s="166">
        <f t="shared" si="17"/>
        <v>0</v>
      </c>
      <c r="AI44" s="333">
        <f t="shared" si="18"/>
        <v>0</v>
      </c>
      <c r="AJ44" s="12">
        <f>IF(AND($AI44=1,D44="",COUNTA(E44:$AB44,$D45:$AB$59)&gt;0),1,0)</f>
        <v>0</v>
      </c>
      <c r="AK44" s="12">
        <f>IF(AND($AI44=1,E44="",COUNTA(F44:$AB44,$D45:$AB$59)&gt;0),1,0)</f>
        <v>0</v>
      </c>
      <c r="AL44" s="12">
        <f>IF(AND($AI44=1,F44="",OR(E44="Pickup Truck 4x2",E44="Pickup Truck 4x4"),COUNTA(G44:$AB44,$D45:$AB$59)&gt;0),1,0)</f>
        <v>0</v>
      </c>
      <c r="AM44" s="12">
        <f>IF(AND($AI44=1,G44="",COUNTA(H44:$AB44,$D45:$AB$59)&gt;0,AE44&lt;&gt;"N/A"),1,0)</f>
        <v>0</v>
      </c>
      <c r="AN44" s="12">
        <f>IF(AND($AI44=1,H44="",COUNTA(I44:$AB44,$D45:$AB$59)&gt;0),1,0)</f>
        <v>0</v>
      </c>
      <c r="AO44" s="12">
        <f>IF(AND($AI44=1,I44="",COUNTA(J44:$AB44,$D45:$AB$59)&gt;0),1,0)</f>
        <v>0</v>
      </c>
      <c r="AP44" s="12">
        <f>IF(AND($AI44=1,J44="",COUNTA(K44:$AB44,$D45:$AB$59)&gt;0),1,0)</f>
        <v>0</v>
      </c>
      <c r="AQ44" s="12">
        <f>IF(AND($AI44=1,K44="",COUNTA(L44:$AB44,$D45:$AB$59)&gt;0),1,0)</f>
        <v>0</v>
      </c>
      <c r="AR44" s="12">
        <f>IF(AND($AI44=1,L44="",'2) Coverages'!$D$17="Yes",COUNTA(M44:$AB44,$D45:$AB$59)&gt;0),1,0)</f>
        <v>0</v>
      </c>
      <c r="AS44" s="12">
        <f>IF(AND($AI44=1,M44="",'2) Coverages'!$D$18="Yes",COUNTA(N44:$AB44,$D45:$AB$59)&gt;0),1,0)</f>
        <v>0</v>
      </c>
      <c r="AT44" s="12">
        <f>IF(AND($AI44=1,N44="",COUNTA(O44:$AB44,$D45:$AB$59)&gt;0,SUM(AG44:AH44)&gt;0),1,0)</f>
        <v>0</v>
      </c>
      <c r="AU44" s="12">
        <f>IF(AND($AI44=1,O44="",COUNTA(P44:$AB44,$D45:$AB$59)&gt;0,SUM(AG44:AH44)&gt;0),1,0)</f>
        <v>0</v>
      </c>
      <c r="AV44" s="12">
        <f>IF(AND($AI44=1,P44="",COUNTA(Q44:$AB44,$D45:$AB$59)&gt;0),1,0)</f>
        <v>0</v>
      </c>
      <c r="AW44" s="12">
        <f>IF(AND($AI44=1,Q44="",P44="Business/Personal",COUNTA(R44:$AB44,$D45:$AB$59)&gt;0),1,0)</f>
        <v>0</v>
      </c>
      <c r="AX44" s="12">
        <f>IF(AND($AI44=1,R44="",COUNTA(S44:$AB44,$D45:$AB$59)&gt;0),1,0)</f>
        <v>0</v>
      </c>
      <c r="AY44" s="12">
        <f>IF(AND($AI44=1,S44="",COUNTA(T44:$AB44,$D45:$AB$59)&gt;0),1,0)</f>
        <v>0</v>
      </c>
      <c r="AZ44" s="12">
        <f>IF(AND($AI44=1,T44="",COUNTA(U44:$AB44,$D45:$AB$59)&gt;0),1,0)</f>
        <v>0</v>
      </c>
      <c r="BA44" s="12">
        <f>IF(AND($AI44=1,U44="",COUNTA(V44:$AB44,$D45:$AB$59)&gt;0),1,0)</f>
        <v>0</v>
      </c>
      <c r="BB44" s="12">
        <f>IF(AND($AI44=1,V44="",COUNTA(W44:$AB44,$D45:$AB$59)&gt;0),1,0)</f>
        <v>0</v>
      </c>
      <c r="BC44" s="12">
        <f>IF(AND($AI44=1,W44="",COUNTA(X44:$AB44,$D45:$AB$59)&gt;0),1,0)</f>
        <v>0</v>
      </c>
      <c r="BD44" s="12">
        <f>IF(AND($AI44=1,X44="",$W44="Yes",COUNTA(Y44:$AB44,$D45:$AB$59)&gt;0),1,0)</f>
        <v>0</v>
      </c>
      <c r="BE44" s="12">
        <f>IF(AND($AI44=1,Y44="",$W44="Yes",COUNTA(Z44:$AB44,$D45:$AB$59)&gt;0),1,0)</f>
        <v>0</v>
      </c>
      <c r="BF44" s="12">
        <f>IF(AND($AI44=1,Z44="",$W44="Yes",COUNTA(AA44:$AB44,$D45:$AB$59)&gt;0),1,0)</f>
        <v>0</v>
      </c>
      <c r="BG44" s="12">
        <f>IF(AND($AI44=1,AA44="",$W44="Yes",COUNTA(AB44:$AB44,$D45:$AB$59)&gt;0),1,0)</f>
        <v>0</v>
      </c>
      <c r="BH44" s="12">
        <f>IF(AND($AI44=1,AB44="",$W44="Yes",COUNTA($D45:$AB$59)&gt;0),1,0)</f>
        <v>0</v>
      </c>
      <c r="BI44" s="184"/>
      <c r="BJ44" s="183"/>
      <c r="BK44" s="183"/>
      <c r="BL44" s="183"/>
      <c r="BM44" s="183"/>
      <c r="BN44" s="183"/>
      <c r="BO44" s="183"/>
      <c r="BP44" s="183"/>
      <c r="BQ44" s="183"/>
      <c r="BR44" s="183"/>
      <c r="BS44" s="183"/>
      <c r="BT44" s="183"/>
      <c r="BU44" s="183"/>
      <c r="BV44" s="183"/>
      <c r="BW44" s="183"/>
      <c r="BX44" s="183"/>
      <c r="BY44" s="183"/>
      <c r="BZ44" s="183"/>
      <c r="CA44" s="183"/>
      <c r="CB44" s="183"/>
    </row>
    <row r="45" spans="1:80">
      <c r="A45" s="184"/>
      <c r="B45" s="22"/>
      <c r="C45" s="240">
        <v>26</v>
      </c>
      <c r="D45" s="259"/>
      <c r="E45" s="259"/>
      <c r="F45" s="259"/>
      <c r="G45" s="259"/>
      <c r="H45" s="259"/>
      <c r="I45" s="259"/>
      <c r="J45" s="259"/>
      <c r="K45" s="362"/>
      <c r="L45" s="219"/>
      <c r="M45" s="219"/>
      <c r="N45" s="219"/>
      <c r="O45" s="219"/>
      <c r="P45" s="259"/>
      <c r="Q45" s="301"/>
      <c r="R45" s="259"/>
      <c r="S45" s="259"/>
      <c r="T45" s="259"/>
      <c r="U45" s="259"/>
      <c r="V45" s="372"/>
      <c r="W45" s="259"/>
      <c r="X45" s="282"/>
      <c r="Y45" s="282"/>
      <c r="Z45" s="282"/>
      <c r="AA45" s="282"/>
      <c r="AB45" s="378"/>
      <c r="AC45" s="11"/>
      <c r="AD45" s="322" t="str">
        <f t="shared" si="15"/>
        <v>N/A</v>
      </c>
      <c r="AE45" s="165" t="str">
        <f t="shared" si="19"/>
        <v>N/A</v>
      </c>
      <c r="AF45" s="12" t="str">
        <f t="shared" si="20"/>
        <v>N/A</v>
      </c>
      <c r="AG45" s="12">
        <f t="shared" si="16"/>
        <v>0</v>
      </c>
      <c r="AH45" s="166">
        <f t="shared" si="17"/>
        <v>0</v>
      </c>
      <c r="AI45" s="333">
        <f t="shared" si="18"/>
        <v>0</v>
      </c>
      <c r="AJ45" s="12">
        <f>IF(AND($AI45=1,D45="",COUNTA(E45:$AB45,$D46:$AB$59)&gt;0),1,0)</f>
        <v>0</v>
      </c>
      <c r="AK45" s="12">
        <f>IF(AND($AI45=1,E45="",COUNTA(F45:$AB45,$D46:$AB$59)&gt;0),1,0)</f>
        <v>0</v>
      </c>
      <c r="AL45" s="12">
        <f>IF(AND($AI45=1,F45="",OR(E45="Pickup Truck 4x2",E45="Pickup Truck 4x4"),COUNTA(G45:$AB45,$D46:$AB$59)&gt;0),1,0)</f>
        <v>0</v>
      </c>
      <c r="AM45" s="12">
        <f>IF(AND($AI45=1,G45="",COUNTA(H45:$AB45,$D46:$AB$59)&gt;0,AE45&lt;&gt;"N/A"),1,0)</f>
        <v>0</v>
      </c>
      <c r="AN45" s="12">
        <f>IF(AND($AI45=1,H45="",COUNTA(I45:$AB45,$D46:$AB$59)&gt;0),1,0)</f>
        <v>0</v>
      </c>
      <c r="AO45" s="12">
        <f>IF(AND($AI45=1,I45="",COUNTA(J45:$AB45,$D46:$AB$59)&gt;0),1,0)</f>
        <v>0</v>
      </c>
      <c r="AP45" s="12">
        <f>IF(AND($AI45=1,J45="",COUNTA(K45:$AB45,$D46:$AB$59)&gt;0),1,0)</f>
        <v>0</v>
      </c>
      <c r="AQ45" s="12">
        <f>IF(AND($AI45=1,K45="",COUNTA(L45:$AB45,$D46:$AB$59)&gt;0),1,0)</f>
        <v>0</v>
      </c>
      <c r="AR45" s="12">
        <f>IF(AND($AI45=1,L45="",'2) Coverages'!$D$17="Yes",COUNTA(M45:$AB45,$D46:$AB$59)&gt;0),1,0)</f>
        <v>0</v>
      </c>
      <c r="AS45" s="12">
        <f>IF(AND($AI45=1,M45="",'2) Coverages'!$D$18="Yes",COUNTA(N45:$AB45,$D46:$AB$59)&gt;0),1,0)</f>
        <v>0</v>
      </c>
      <c r="AT45" s="12">
        <f>IF(AND($AI45=1,N45="",COUNTA(O45:$AB45,$D46:$AB$59)&gt;0,SUM(AG45:AH45)&gt;0),1,0)</f>
        <v>0</v>
      </c>
      <c r="AU45" s="12">
        <f>IF(AND($AI45=1,O45="",COUNTA(P45:$AB45,$D46:$AB$59)&gt;0,SUM(AG45:AH45)&gt;0),1,0)</f>
        <v>0</v>
      </c>
      <c r="AV45" s="12">
        <f>IF(AND($AI45=1,P45="",COUNTA(Q45:$AB45,$D46:$AB$59)&gt;0),1,0)</f>
        <v>0</v>
      </c>
      <c r="AW45" s="12">
        <f>IF(AND($AI45=1,Q45="",P45="Business/Personal",COUNTA(R45:$AB45,$D46:$AB$59)&gt;0),1,0)</f>
        <v>0</v>
      </c>
      <c r="AX45" s="12">
        <f>IF(AND($AI45=1,R45="",COUNTA(S45:$AB45,$D46:$AB$59)&gt;0),1,0)</f>
        <v>0</v>
      </c>
      <c r="AY45" s="12">
        <f>IF(AND($AI45=1,S45="",COUNTA(T45:$AB45,$D46:$AB$59)&gt;0),1,0)</f>
        <v>0</v>
      </c>
      <c r="AZ45" s="12">
        <f>IF(AND($AI45=1,T45="",COUNTA(U45:$AB45,$D46:$AB$59)&gt;0),1,0)</f>
        <v>0</v>
      </c>
      <c r="BA45" s="12">
        <f>IF(AND($AI45=1,U45="",COUNTA(V45:$AB45,$D46:$AB$59)&gt;0),1,0)</f>
        <v>0</v>
      </c>
      <c r="BB45" s="12">
        <f>IF(AND($AI45=1,V45="",COUNTA(W45:$AB45,$D46:$AB$59)&gt;0),1,0)</f>
        <v>0</v>
      </c>
      <c r="BC45" s="12">
        <f>IF(AND($AI45=1,W45="",COUNTA(X45:$AB45,$D46:$AB$59)&gt;0),1,0)</f>
        <v>0</v>
      </c>
      <c r="BD45" s="12">
        <f>IF(AND($AI45=1,X45="",$W45="Yes",COUNTA(Y45:$AB45,$D46:$AB$59)&gt;0),1,0)</f>
        <v>0</v>
      </c>
      <c r="BE45" s="12">
        <f>IF(AND($AI45=1,Y45="",$W45="Yes",COUNTA(Z45:$AB45,$D46:$AB$59)&gt;0),1,0)</f>
        <v>0</v>
      </c>
      <c r="BF45" s="12">
        <f>IF(AND($AI45=1,Z45="",$W45="Yes",COUNTA(AA45:$AB45,$D46:$AB$59)&gt;0),1,0)</f>
        <v>0</v>
      </c>
      <c r="BG45" s="12">
        <f>IF(AND($AI45=1,AA45="",$W45="Yes",COUNTA(AB45:$AB45,$D46:$AB$59)&gt;0),1,0)</f>
        <v>0</v>
      </c>
      <c r="BH45" s="12">
        <f>IF(AND($AI45=1,AB45="",$W45="Yes",COUNTA($D46:$AB$59)&gt;0),1,0)</f>
        <v>0</v>
      </c>
      <c r="BI45" s="184"/>
      <c r="BJ45" s="183"/>
      <c r="BK45" s="183"/>
      <c r="BL45" s="183"/>
      <c r="BM45" s="183"/>
      <c r="BN45" s="183"/>
      <c r="BO45" s="183"/>
      <c r="BP45" s="183"/>
      <c r="BQ45" s="183"/>
      <c r="BR45" s="183"/>
      <c r="BS45" s="183"/>
      <c r="BT45" s="183"/>
      <c r="BU45" s="183"/>
      <c r="BV45" s="183"/>
      <c r="BW45" s="183"/>
      <c r="BX45" s="183"/>
      <c r="BY45" s="183"/>
      <c r="BZ45" s="183"/>
      <c r="CA45" s="183"/>
      <c r="CB45" s="183"/>
    </row>
    <row r="46" spans="1:80">
      <c r="A46" s="184"/>
      <c r="B46" s="22"/>
      <c r="C46" s="240">
        <v>27</v>
      </c>
      <c r="D46" s="259"/>
      <c r="E46" s="259"/>
      <c r="F46" s="259"/>
      <c r="G46" s="259"/>
      <c r="H46" s="259"/>
      <c r="I46" s="259"/>
      <c r="J46" s="259"/>
      <c r="K46" s="362"/>
      <c r="L46" s="219"/>
      <c r="M46" s="219"/>
      <c r="N46" s="219"/>
      <c r="O46" s="219"/>
      <c r="P46" s="259"/>
      <c r="Q46" s="301"/>
      <c r="R46" s="259"/>
      <c r="S46" s="259"/>
      <c r="T46" s="259"/>
      <c r="U46" s="259"/>
      <c r="V46" s="372"/>
      <c r="W46" s="259"/>
      <c r="X46" s="282"/>
      <c r="Y46" s="282"/>
      <c r="Z46" s="282"/>
      <c r="AA46" s="282"/>
      <c r="AB46" s="378"/>
      <c r="AC46" s="11"/>
      <c r="AD46" s="322" t="str">
        <f t="shared" si="15"/>
        <v>N/A</v>
      </c>
      <c r="AE46" s="165" t="str">
        <f t="shared" si="19"/>
        <v>N/A</v>
      </c>
      <c r="AF46" s="12" t="str">
        <f t="shared" si="20"/>
        <v>N/A</v>
      </c>
      <c r="AG46" s="12">
        <f t="shared" si="16"/>
        <v>0</v>
      </c>
      <c r="AH46" s="166">
        <f t="shared" si="17"/>
        <v>0</v>
      </c>
      <c r="AI46" s="333">
        <f t="shared" si="18"/>
        <v>0</v>
      </c>
      <c r="AJ46" s="12">
        <f>IF(AND($AI46=1,D46="",COUNTA(E46:$AB46,$D47:$AB$59)&gt;0),1,0)</f>
        <v>0</v>
      </c>
      <c r="AK46" s="12">
        <f>IF(AND($AI46=1,E46="",COUNTA(F46:$AB46,$D47:$AB$59)&gt;0),1,0)</f>
        <v>0</v>
      </c>
      <c r="AL46" s="12">
        <f>IF(AND($AI46=1,F46="",OR(E46="Pickup Truck 4x2",E46="Pickup Truck 4x4"),COUNTA(G46:$AB46,$D47:$AB$59)&gt;0),1,0)</f>
        <v>0</v>
      </c>
      <c r="AM46" s="12">
        <f>IF(AND($AI46=1,G46="",COUNTA(H46:$AB46,$D47:$AB$59)&gt;0,AE46&lt;&gt;"N/A"),1,0)</f>
        <v>0</v>
      </c>
      <c r="AN46" s="12">
        <f>IF(AND($AI46=1,H46="",COUNTA(I46:$AB46,$D47:$AB$59)&gt;0),1,0)</f>
        <v>0</v>
      </c>
      <c r="AO46" s="12">
        <f>IF(AND($AI46=1,I46="",COUNTA(J46:$AB46,$D47:$AB$59)&gt;0),1,0)</f>
        <v>0</v>
      </c>
      <c r="AP46" s="12">
        <f>IF(AND($AI46=1,J46="",COUNTA(K46:$AB46,$D47:$AB$59)&gt;0),1,0)</f>
        <v>0</v>
      </c>
      <c r="AQ46" s="12">
        <f>IF(AND($AI46=1,K46="",COUNTA(L46:$AB46,$D47:$AB$59)&gt;0),1,0)</f>
        <v>0</v>
      </c>
      <c r="AR46" s="12">
        <f>IF(AND($AI46=1,L46="",'2) Coverages'!$D$17="Yes",COUNTA(M46:$AB46,$D47:$AB$59)&gt;0),1,0)</f>
        <v>0</v>
      </c>
      <c r="AS46" s="12">
        <f>IF(AND($AI46=1,M46="",'2) Coverages'!$D$18="Yes",COUNTA(N46:$AB46,$D47:$AB$59)&gt;0),1,0)</f>
        <v>0</v>
      </c>
      <c r="AT46" s="12">
        <f>IF(AND($AI46=1,N46="",COUNTA(O46:$AB46,$D47:$AB$59)&gt;0,SUM(AG46:AH46)&gt;0),1,0)</f>
        <v>0</v>
      </c>
      <c r="AU46" s="12">
        <f>IF(AND($AI46=1,O46="",COUNTA(P46:$AB46,$D47:$AB$59)&gt;0,SUM(AG46:AH46)&gt;0),1,0)</f>
        <v>0</v>
      </c>
      <c r="AV46" s="12">
        <f>IF(AND($AI46=1,P46="",COUNTA(Q46:$AB46,$D47:$AB$59)&gt;0),1,0)</f>
        <v>0</v>
      </c>
      <c r="AW46" s="12">
        <f>IF(AND($AI46=1,Q46="",P46="Business/Personal",COUNTA(R46:$AB46,$D47:$AB$59)&gt;0),1,0)</f>
        <v>0</v>
      </c>
      <c r="AX46" s="12">
        <f>IF(AND($AI46=1,R46="",COUNTA(S46:$AB46,$D47:$AB$59)&gt;0),1,0)</f>
        <v>0</v>
      </c>
      <c r="AY46" s="12">
        <f>IF(AND($AI46=1,S46="",COUNTA(T46:$AB46,$D47:$AB$59)&gt;0),1,0)</f>
        <v>0</v>
      </c>
      <c r="AZ46" s="12">
        <f>IF(AND($AI46=1,T46="",COUNTA(U46:$AB46,$D47:$AB$59)&gt;0),1,0)</f>
        <v>0</v>
      </c>
      <c r="BA46" s="12">
        <f>IF(AND($AI46=1,U46="",COUNTA(V46:$AB46,$D47:$AB$59)&gt;0),1,0)</f>
        <v>0</v>
      </c>
      <c r="BB46" s="12">
        <f>IF(AND($AI46=1,V46="",COUNTA(W46:$AB46,$D47:$AB$59)&gt;0),1,0)</f>
        <v>0</v>
      </c>
      <c r="BC46" s="12">
        <f>IF(AND($AI46=1,W46="",COUNTA(X46:$AB46,$D47:$AB$59)&gt;0),1,0)</f>
        <v>0</v>
      </c>
      <c r="BD46" s="12">
        <f>IF(AND($AI46=1,X46="",$W46="Yes",COUNTA(Y46:$AB46,$D47:$AB$59)&gt;0),1,0)</f>
        <v>0</v>
      </c>
      <c r="BE46" s="12">
        <f>IF(AND($AI46=1,Y46="",$W46="Yes",COUNTA(Z46:$AB46,$D47:$AB$59)&gt;0),1,0)</f>
        <v>0</v>
      </c>
      <c r="BF46" s="12">
        <f>IF(AND($AI46=1,Z46="",$W46="Yes",COUNTA(AA46:$AB46,$D47:$AB$59)&gt;0),1,0)</f>
        <v>0</v>
      </c>
      <c r="BG46" s="12">
        <f>IF(AND($AI46=1,AA46="",$W46="Yes",COUNTA(AB46:$AB46,$D47:$AB$59)&gt;0),1,0)</f>
        <v>0</v>
      </c>
      <c r="BH46" s="12">
        <f>IF(AND($AI46=1,AB46="",$W46="Yes",COUNTA($D47:$AB$59)&gt;0),1,0)</f>
        <v>0</v>
      </c>
      <c r="BI46" s="184"/>
      <c r="BJ46" s="183"/>
      <c r="BK46" s="183"/>
      <c r="BL46" s="183"/>
      <c r="BM46" s="183"/>
      <c r="BN46" s="183"/>
      <c r="BO46" s="183"/>
      <c r="BP46" s="183"/>
      <c r="BQ46" s="183"/>
      <c r="BR46" s="183"/>
      <c r="BS46" s="183"/>
      <c r="BT46" s="183"/>
      <c r="BU46" s="183"/>
      <c r="BV46" s="183"/>
      <c r="BW46" s="183"/>
      <c r="BX46" s="183"/>
      <c r="BY46" s="183"/>
      <c r="BZ46" s="183"/>
      <c r="CA46" s="183"/>
      <c r="CB46" s="183"/>
    </row>
    <row r="47" spans="1:80">
      <c r="A47" s="184"/>
      <c r="B47" s="22"/>
      <c r="C47" s="240">
        <v>28</v>
      </c>
      <c r="D47" s="259"/>
      <c r="E47" s="259"/>
      <c r="F47" s="259"/>
      <c r="G47" s="259"/>
      <c r="H47" s="259"/>
      <c r="I47" s="259"/>
      <c r="J47" s="259"/>
      <c r="K47" s="362"/>
      <c r="L47" s="219"/>
      <c r="M47" s="219"/>
      <c r="N47" s="219"/>
      <c r="O47" s="219"/>
      <c r="P47" s="259"/>
      <c r="Q47" s="301"/>
      <c r="R47" s="259"/>
      <c r="S47" s="259"/>
      <c r="T47" s="259"/>
      <c r="U47" s="259"/>
      <c r="V47" s="372"/>
      <c r="W47" s="259"/>
      <c r="X47" s="282"/>
      <c r="Y47" s="282"/>
      <c r="Z47" s="282"/>
      <c r="AA47" s="282"/>
      <c r="AB47" s="378"/>
      <c r="AC47" s="11"/>
      <c r="AD47" s="322" t="str">
        <f t="shared" si="15"/>
        <v>N/A</v>
      </c>
      <c r="AE47" s="165" t="str">
        <f t="shared" si="19"/>
        <v>N/A</v>
      </c>
      <c r="AF47" s="12" t="str">
        <f t="shared" si="20"/>
        <v>N/A</v>
      </c>
      <c r="AG47" s="12">
        <f t="shared" si="16"/>
        <v>0</v>
      </c>
      <c r="AH47" s="166">
        <f t="shared" si="17"/>
        <v>0</v>
      </c>
      <c r="AI47" s="333">
        <f t="shared" si="18"/>
        <v>0</v>
      </c>
      <c r="AJ47" s="12">
        <f>IF(AND($AI47=1,D47="",COUNTA(E47:$AB47,$D48:$AB$59)&gt;0),1,0)</f>
        <v>0</v>
      </c>
      <c r="AK47" s="12">
        <f>IF(AND($AI47=1,E47="",COUNTA(F47:$AB47,$D48:$AB$59)&gt;0),1,0)</f>
        <v>0</v>
      </c>
      <c r="AL47" s="12">
        <f>IF(AND($AI47=1,F47="",OR(E47="Pickup Truck 4x2",E47="Pickup Truck 4x4"),COUNTA(G47:$AB47,$D48:$AB$59)&gt;0),1,0)</f>
        <v>0</v>
      </c>
      <c r="AM47" s="12">
        <f>IF(AND($AI47=1,G47="",COUNTA(H47:$AB47,$D48:$AB$59)&gt;0,AE47&lt;&gt;"N/A"),1,0)</f>
        <v>0</v>
      </c>
      <c r="AN47" s="12">
        <f>IF(AND($AI47=1,H47="",COUNTA(I47:$AB47,$D48:$AB$59)&gt;0),1,0)</f>
        <v>0</v>
      </c>
      <c r="AO47" s="12">
        <f>IF(AND($AI47=1,I47="",COUNTA(J47:$AB47,$D48:$AB$59)&gt;0),1,0)</f>
        <v>0</v>
      </c>
      <c r="AP47" s="12">
        <f>IF(AND($AI47=1,J47="",COUNTA(K47:$AB47,$D48:$AB$59)&gt;0),1,0)</f>
        <v>0</v>
      </c>
      <c r="AQ47" s="12">
        <f>IF(AND($AI47=1,K47="",COUNTA(L47:$AB47,$D48:$AB$59)&gt;0),1,0)</f>
        <v>0</v>
      </c>
      <c r="AR47" s="12">
        <f>IF(AND($AI47=1,L47="",'2) Coverages'!$D$17="Yes",COUNTA(M47:$AB47,$D48:$AB$59)&gt;0),1,0)</f>
        <v>0</v>
      </c>
      <c r="AS47" s="12">
        <f>IF(AND($AI47=1,M47="",'2) Coverages'!$D$18="Yes",COUNTA(N47:$AB47,$D48:$AB$59)&gt;0),1,0)</f>
        <v>0</v>
      </c>
      <c r="AT47" s="12">
        <f>IF(AND($AI47=1,N47="",COUNTA(O47:$AB47,$D48:$AB$59)&gt;0,SUM(AG47:AH47)&gt;0),1,0)</f>
        <v>0</v>
      </c>
      <c r="AU47" s="12">
        <f>IF(AND($AI47=1,O47="",COUNTA(P47:$AB47,$D48:$AB$59)&gt;0,SUM(AG47:AH47)&gt;0),1,0)</f>
        <v>0</v>
      </c>
      <c r="AV47" s="12">
        <f>IF(AND($AI47=1,P47="",COUNTA(Q47:$AB47,$D48:$AB$59)&gt;0),1,0)</f>
        <v>0</v>
      </c>
      <c r="AW47" s="12">
        <f>IF(AND($AI47=1,Q47="",P47="Business/Personal",COUNTA(R47:$AB47,$D48:$AB$59)&gt;0),1,0)</f>
        <v>0</v>
      </c>
      <c r="AX47" s="12">
        <f>IF(AND($AI47=1,R47="",COUNTA(S47:$AB47,$D48:$AB$59)&gt;0),1,0)</f>
        <v>0</v>
      </c>
      <c r="AY47" s="12">
        <f>IF(AND($AI47=1,S47="",COUNTA(T47:$AB47,$D48:$AB$59)&gt;0),1,0)</f>
        <v>0</v>
      </c>
      <c r="AZ47" s="12">
        <f>IF(AND($AI47=1,T47="",COUNTA(U47:$AB47,$D48:$AB$59)&gt;0),1,0)</f>
        <v>0</v>
      </c>
      <c r="BA47" s="12">
        <f>IF(AND($AI47=1,U47="",COUNTA(V47:$AB47,$D48:$AB$59)&gt;0),1,0)</f>
        <v>0</v>
      </c>
      <c r="BB47" s="12">
        <f>IF(AND($AI47=1,V47="",COUNTA(W47:$AB47,$D48:$AB$59)&gt;0),1,0)</f>
        <v>0</v>
      </c>
      <c r="BC47" s="12">
        <f>IF(AND($AI47=1,W47="",COUNTA(X47:$AB47,$D48:$AB$59)&gt;0),1,0)</f>
        <v>0</v>
      </c>
      <c r="BD47" s="12">
        <f>IF(AND($AI47=1,X47="",$W47="Yes",COUNTA(Y47:$AB47,$D48:$AB$59)&gt;0),1,0)</f>
        <v>0</v>
      </c>
      <c r="BE47" s="12">
        <f>IF(AND($AI47=1,Y47="",$W47="Yes",COUNTA(Z47:$AB47,$D48:$AB$59)&gt;0),1,0)</f>
        <v>0</v>
      </c>
      <c r="BF47" s="12">
        <f>IF(AND($AI47=1,Z47="",$W47="Yes",COUNTA(AA47:$AB47,$D48:$AB$59)&gt;0),1,0)</f>
        <v>0</v>
      </c>
      <c r="BG47" s="12">
        <f>IF(AND($AI47=1,AA47="",$W47="Yes",COUNTA(AB47:$AB47,$D48:$AB$59)&gt;0),1,0)</f>
        <v>0</v>
      </c>
      <c r="BH47" s="12">
        <f>IF(AND($AI47=1,AB47="",$W47="Yes",COUNTA($D48:$AB$59)&gt;0),1,0)</f>
        <v>0</v>
      </c>
      <c r="BI47" s="184"/>
      <c r="BJ47" s="183"/>
      <c r="BK47" s="183"/>
      <c r="BL47" s="183"/>
      <c r="BM47" s="183"/>
      <c r="BN47" s="183"/>
      <c r="BO47" s="183"/>
      <c r="BP47" s="183"/>
      <c r="BQ47" s="183"/>
      <c r="BR47" s="183"/>
      <c r="BS47" s="183"/>
      <c r="BT47" s="183"/>
      <c r="BU47" s="183"/>
      <c r="BV47" s="183"/>
      <c r="BW47" s="183"/>
      <c r="BX47" s="183"/>
      <c r="BY47" s="183"/>
      <c r="BZ47" s="183"/>
      <c r="CA47" s="183"/>
      <c r="CB47" s="183"/>
    </row>
    <row r="48" spans="1:80">
      <c r="A48" s="184"/>
      <c r="B48" s="22"/>
      <c r="C48" s="240">
        <v>29</v>
      </c>
      <c r="D48" s="259"/>
      <c r="E48" s="259"/>
      <c r="F48" s="259"/>
      <c r="G48" s="259"/>
      <c r="H48" s="259"/>
      <c r="I48" s="259"/>
      <c r="J48" s="259"/>
      <c r="K48" s="362"/>
      <c r="L48" s="219"/>
      <c r="M48" s="219"/>
      <c r="N48" s="219"/>
      <c r="O48" s="219"/>
      <c r="P48" s="259"/>
      <c r="Q48" s="301"/>
      <c r="R48" s="259"/>
      <c r="S48" s="259"/>
      <c r="T48" s="259"/>
      <c r="U48" s="259"/>
      <c r="V48" s="372"/>
      <c r="W48" s="259"/>
      <c r="X48" s="282"/>
      <c r="Y48" s="282"/>
      <c r="Z48" s="282"/>
      <c r="AA48" s="282"/>
      <c r="AB48" s="378"/>
      <c r="AC48" s="11"/>
      <c r="AD48" s="322" t="str">
        <f t="shared" si="15"/>
        <v>N/A</v>
      </c>
      <c r="AE48" s="165" t="str">
        <f t="shared" si="19"/>
        <v>N/A</v>
      </c>
      <c r="AF48" s="12" t="str">
        <f t="shared" si="20"/>
        <v>N/A</v>
      </c>
      <c r="AG48" s="12">
        <f t="shared" si="16"/>
        <v>0</v>
      </c>
      <c r="AH48" s="166">
        <f t="shared" si="17"/>
        <v>0</v>
      </c>
      <c r="AI48" s="333">
        <f t="shared" si="18"/>
        <v>0</v>
      </c>
      <c r="AJ48" s="12">
        <f>IF(AND($AI48=1,D48="",COUNTA(E48:$AB48,$D49:$AB$59)&gt;0),1,0)</f>
        <v>0</v>
      </c>
      <c r="AK48" s="12">
        <f>IF(AND($AI48=1,E48="",COUNTA(F48:$AB48,$D49:$AB$59)&gt;0),1,0)</f>
        <v>0</v>
      </c>
      <c r="AL48" s="12">
        <f>IF(AND($AI48=1,F48="",OR(E48="Pickup Truck 4x2",E48="Pickup Truck 4x4"),COUNTA(G48:$AB48,$D49:$AB$59)&gt;0),1,0)</f>
        <v>0</v>
      </c>
      <c r="AM48" s="12">
        <f>IF(AND($AI48=1,G48="",COUNTA(H48:$AB48,$D49:$AB$59)&gt;0,AE48&lt;&gt;"N/A"),1,0)</f>
        <v>0</v>
      </c>
      <c r="AN48" s="12">
        <f>IF(AND($AI48=1,H48="",COUNTA(I48:$AB48,$D49:$AB$59)&gt;0),1,0)</f>
        <v>0</v>
      </c>
      <c r="AO48" s="12">
        <f>IF(AND($AI48=1,I48="",COUNTA(J48:$AB48,$D49:$AB$59)&gt;0),1,0)</f>
        <v>0</v>
      </c>
      <c r="AP48" s="12">
        <f>IF(AND($AI48=1,J48="",COUNTA(K48:$AB48,$D49:$AB$59)&gt;0),1,0)</f>
        <v>0</v>
      </c>
      <c r="AQ48" s="12">
        <f>IF(AND($AI48=1,K48="",COUNTA(L48:$AB48,$D49:$AB$59)&gt;0),1,0)</f>
        <v>0</v>
      </c>
      <c r="AR48" s="12">
        <f>IF(AND($AI48=1,L48="",'2) Coverages'!$D$17="Yes",COUNTA(M48:$AB48,$D49:$AB$59)&gt;0),1,0)</f>
        <v>0</v>
      </c>
      <c r="AS48" s="12">
        <f>IF(AND($AI48=1,M48="",'2) Coverages'!$D$18="Yes",COUNTA(N48:$AB48,$D49:$AB$59)&gt;0),1,0)</f>
        <v>0</v>
      </c>
      <c r="AT48" s="12">
        <f>IF(AND($AI48=1,N48="",COUNTA(O48:$AB48,$D49:$AB$59)&gt;0,SUM(AG48:AH48)&gt;0),1,0)</f>
        <v>0</v>
      </c>
      <c r="AU48" s="12">
        <f>IF(AND($AI48=1,O48="",COUNTA(P48:$AB48,$D49:$AB$59)&gt;0,SUM(AG48:AH48)&gt;0),1,0)</f>
        <v>0</v>
      </c>
      <c r="AV48" s="12">
        <f>IF(AND($AI48=1,P48="",COUNTA(Q48:$AB48,$D49:$AB$59)&gt;0),1,0)</f>
        <v>0</v>
      </c>
      <c r="AW48" s="12">
        <f>IF(AND($AI48=1,Q48="",P48="Business/Personal",COUNTA(R48:$AB48,$D49:$AB$59)&gt;0),1,0)</f>
        <v>0</v>
      </c>
      <c r="AX48" s="12">
        <f>IF(AND($AI48=1,R48="",COUNTA(S48:$AB48,$D49:$AB$59)&gt;0),1,0)</f>
        <v>0</v>
      </c>
      <c r="AY48" s="12">
        <f>IF(AND($AI48=1,S48="",COUNTA(T48:$AB48,$D49:$AB$59)&gt;0),1,0)</f>
        <v>0</v>
      </c>
      <c r="AZ48" s="12">
        <f>IF(AND($AI48=1,T48="",COUNTA(U48:$AB48,$D49:$AB$59)&gt;0),1,0)</f>
        <v>0</v>
      </c>
      <c r="BA48" s="12">
        <f>IF(AND($AI48=1,U48="",COUNTA(V48:$AB48,$D49:$AB$59)&gt;0),1,0)</f>
        <v>0</v>
      </c>
      <c r="BB48" s="12">
        <f>IF(AND($AI48=1,V48="",COUNTA(W48:$AB48,$D49:$AB$59)&gt;0),1,0)</f>
        <v>0</v>
      </c>
      <c r="BC48" s="12">
        <f>IF(AND($AI48=1,W48="",COUNTA(X48:$AB48,$D49:$AB$59)&gt;0),1,0)</f>
        <v>0</v>
      </c>
      <c r="BD48" s="12">
        <f>IF(AND($AI48=1,X48="",$W48="Yes",COUNTA(Y48:$AB48,$D49:$AB$59)&gt;0),1,0)</f>
        <v>0</v>
      </c>
      <c r="BE48" s="12">
        <f>IF(AND($AI48=1,Y48="",$W48="Yes",COUNTA(Z48:$AB48,$D49:$AB$59)&gt;0),1,0)</f>
        <v>0</v>
      </c>
      <c r="BF48" s="12">
        <f>IF(AND($AI48=1,Z48="",$W48="Yes",COUNTA(AA48:$AB48,$D49:$AB$59)&gt;0),1,0)</f>
        <v>0</v>
      </c>
      <c r="BG48" s="12">
        <f>IF(AND($AI48=1,AA48="",$W48="Yes",COUNTA(AB48:$AB48,$D49:$AB$59)&gt;0),1,0)</f>
        <v>0</v>
      </c>
      <c r="BH48" s="12">
        <f>IF(AND($AI48=1,AB48="",$W48="Yes",COUNTA($D49:$AB$59)&gt;0),1,0)</f>
        <v>0</v>
      </c>
      <c r="BI48" s="184"/>
      <c r="BJ48" s="183"/>
      <c r="BK48" s="183"/>
      <c r="BL48" s="183"/>
      <c r="BM48" s="183"/>
      <c r="BN48" s="183"/>
      <c r="BO48" s="183"/>
      <c r="BP48" s="183"/>
      <c r="BQ48" s="183"/>
      <c r="BR48" s="183"/>
      <c r="BS48" s="183"/>
      <c r="BT48" s="183"/>
      <c r="BU48" s="183"/>
      <c r="BV48" s="183"/>
      <c r="BW48" s="183"/>
      <c r="BX48" s="183"/>
      <c r="BY48" s="183"/>
      <c r="BZ48" s="183"/>
      <c r="CA48" s="183"/>
      <c r="CB48" s="183"/>
    </row>
    <row r="49" spans="1:80">
      <c r="A49" s="184"/>
      <c r="B49" s="22"/>
      <c r="C49" s="240">
        <v>30</v>
      </c>
      <c r="D49" s="259"/>
      <c r="E49" s="259"/>
      <c r="F49" s="259"/>
      <c r="G49" s="259"/>
      <c r="H49" s="259"/>
      <c r="I49" s="259"/>
      <c r="J49" s="259"/>
      <c r="K49" s="362"/>
      <c r="L49" s="219"/>
      <c r="M49" s="219"/>
      <c r="N49" s="219"/>
      <c r="O49" s="219"/>
      <c r="P49" s="259"/>
      <c r="Q49" s="301"/>
      <c r="R49" s="259"/>
      <c r="S49" s="259"/>
      <c r="T49" s="259"/>
      <c r="U49" s="259"/>
      <c r="V49" s="372"/>
      <c r="W49" s="259"/>
      <c r="X49" s="282"/>
      <c r="Y49" s="282"/>
      <c r="Z49" s="282"/>
      <c r="AA49" s="282"/>
      <c r="AB49" s="378"/>
      <c r="AC49" s="11"/>
      <c r="AD49" s="322" t="str">
        <f t="shared" si="15"/>
        <v>N/A</v>
      </c>
      <c r="AE49" s="165" t="str">
        <f t="shared" si="19"/>
        <v>N/A</v>
      </c>
      <c r="AF49" s="12" t="str">
        <f t="shared" si="20"/>
        <v>N/A</v>
      </c>
      <c r="AG49" s="12">
        <f t="shared" si="16"/>
        <v>0</v>
      </c>
      <c r="AH49" s="166">
        <f t="shared" si="17"/>
        <v>0</v>
      </c>
      <c r="AI49" s="333">
        <f t="shared" si="18"/>
        <v>0</v>
      </c>
      <c r="AJ49" s="12">
        <f>IF(AND($AI49=1,D49="",COUNTA(E49:$AB49,$D50:$AB$59)&gt;0),1,0)</f>
        <v>0</v>
      </c>
      <c r="AK49" s="12">
        <f>IF(AND($AI49=1,E49="",COUNTA(F49:$AB49,$D50:$AB$59)&gt;0),1,0)</f>
        <v>0</v>
      </c>
      <c r="AL49" s="12">
        <f>IF(AND($AI49=1,F49="",OR(E49="Pickup Truck 4x2",E49="Pickup Truck 4x4"),COUNTA(G49:$AB49,$D50:$AB$59)&gt;0),1,0)</f>
        <v>0</v>
      </c>
      <c r="AM49" s="12">
        <f>IF(AND($AI49=1,G49="",COUNTA(H49:$AB49,$D50:$AB$59)&gt;0,AE49&lt;&gt;"N/A"),1,0)</f>
        <v>0</v>
      </c>
      <c r="AN49" s="12">
        <f>IF(AND($AI49=1,H49="",COUNTA(I49:$AB49,$D50:$AB$59)&gt;0),1,0)</f>
        <v>0</v>
      </c>
      <c r="AO49" s="12">
        <f>IF(AND($AI49=1,I49="",COUNTA(J49:$AB49,$D50:$AB$59)&gt;0),1,0)</f>
        <v>0</v>
      </c>
      <c r="AP49" s="12">
        <f>IF(AND($AI49=1,J49="",COUNTA(K49:$AB49,$D50:$AB$59)&gt;0),1,0)</f>
        <v>0</v>
      </c>
      <c r="AQ49" s="12">
        <f>IF(AND($AI49=1,K49="",COUNTA(L49:$AB49,$D50:$AB$59)&gt;0),1,0)</f>
        <v>0</v>
      </c>
      <c r="AR49" s="12">
        <f>IF(AND($AI49=1,L49="",'2) Coverages'!$D$17="Yes",COUNTA(M49:$AB49,$D50:$AB$59)&gt;0),1,0)</f>
        <v>0</v>
      </c>
      <c r="AS49" s="12">
        <f>IF(AND($AI49=1,M49="",'2) Coverages'!$D$18="Yes",COUNTA(N49:$AB49,$D50:$AB$59)&gt;0),1,0)</f>
        <v>0</v>
      </c>
      <c r="AT49" s="12">
        <f>IF(AND($AI49=1,N49="",COUNTA(O49:$AB49,$D50:$AB$59)&gt;0,SUM(AG49:AH49)&gt;0),1,0)</f>
        <v>0</v>
      </c>
      <c r="AU49" s="12">
        <f>IF(AND($AI49=1,O49="",COUNTA(P49:$AB49,$D50:$AB$59)&gt;0,SUM(AG49:AH49)&gt;0),1,0)</f>
        <v>0</v>
      </c>
      <c r="AV49" s="12">
        <f>IF(AND($AI49=1,P49="",COUNTA(Q49:$AB49,$D50:$AB$59)&gt;0),1,0)</f>
        <v>0</v>
      </c>
      <c r="AW49" s="12">
        <f>IF(AND($AI49=1,Q49="",P49="Business/Personal",COUNTA(R49:$AB49,$D50:$AB$59)&gt;0),1,0)</f>
        <v>0</v>
      </c>
      <c r="AX49" s="12">
        <f>IF(AND($AI49=1,R49="",COUNTA(S49:$AB49,$D50:$AB$59)&gt;0),1,0)</f>
        <v>0</v>
      </c>
      <c r="AY49" s="12">
        <f>IF(AND($AI49=1,S49="",COUNTA(T49:$AB49,$D50:$AB$59)&gt;0),1,0)</f>
        <v>0</v>
      </c>
      <c r="AZ49" s="12">
        <f>IF(AND($AI49=1,T49="",COUNTA(U49:$AB49,$D50:$AB$59)&gt;0),1,0)</f>
        <v>0</v>
      </c>
      <c r="BA49" s="12">
        <f>IF(AND($AI49=1,U49="",COUNTA(V49:$AB49,$D50:$AB$59)&gt;0),1,0)</f>
        <v>0</v>
      </c>
      <c r="BB49" s="12">
        <f>IF(AND($AI49=1,V49="",COUNTA(W49:$AB49,$D50:$AB$59)&gt;0),1,0)</f>
        <v>0</v>
      </c>
      <c r="BC49" s="12">
        <f>IF(AND($AI49=1,W49="",COUNTA(X49:$AB49,$D50:$AB$59)&gt;0),1,0)</f>
        <v>0</v>
      </c>
      <c r="BD49" s="12">
        <f>IF(AND($AI49=1,X49="",$W49="Yes",COUNTA(Y49:$AB49,$D50:$AB$59)&gt;0),1,0)</f>
        <v>0</v>
      </c>
      <c r="BE49" s="12">
        <f>IF(AND($AI49=1,Y49="",$W49="Yes",COUNTA(Z49:$AB49,$D50:$AB$59)&gt;0),1,0)</f>
        <v>0</v>
      </c>
      <c r="BF49" s="12">
        <f>IF(AND($AI49=1,Z49="",$W49="Yes",COUNTA(AA49:$AB49,$D50:$AB$59)&gt;0),1,0)</f>
        <v>0</v>
      </c>
      <c r="BG49" s="12">
        <f>IF(AND($AI49=1,AA49="",$W49="Yes",COUNTA(AB49:$AB49,$D50:$AB$59)&gt;0),1,0)</f>
        <v>0</v>
      </c>
      <c r="BH49" s="12">
        <f>IF(AND($AI49=1,AB49="",$W49="Yes",COUNTA($D50:$AB$59)&gt;0),1,0)</f>
        <v>0</v>
      </c>
      <c r="BI49" s="184"/>
      <c r="BJ49" s="183"/>
      <c r="BK49" s="183"/>
      <c r="BL49" s="183"/>
      <c r="BM49" s="183"/>
      <c r="BN49" s="183"/>
      <c r="BO49" s="183"/>
      <c r="BP49" s="183"/>
      <c r="BQ49" s="183"/>
      <c r="BR49" s="183"/>
      <c r="BS49" s="183"/>
      <c r="BT49" s="183"/>
      <c r="BU49" s="183"/>
      <c r="BV49" s="183"/>
      <c r="BW49" s="183"/>
      <c r="BX49" s="183"/>
      <c r="BY49" s="183"/>
      <c r="BZ49" s="183"/>
      <c r="CA49" s="183"/>
      <c r="CB49" s="183"/>
    </row>
    <row r="50" spans="1:80">
      <c r="A50" s="184"/>
      <c r="B50" s="22"/>
      <c r="C50" s="240">
        <v>31</v>
      </c>
      <c r="D50" s="259"/>
      <c r="E50" s="259"/>
      <c r="F50" s="259"/>
      <c r="G50" s="259"/>
      <c r="H50" s="259"/>
      <c r="I50" s="259"/>
      <c r="J50" s="259"/>
      <c r="K50" s="362"/>
      <c r="L50" s="219"/>
      <c r="M50" s="219"/>
      <c r="N50" s="219"/>
      <c r="O50" s="219"/>
      <c r="P50" s="259"/>
      <c r="Q50" s="301"/>
      <c r="R50" s="259"/>
      <c r="S50" s="259"/>
      <c r="T50" s="259"/>
      <c r="U50" s="259"/>
      <c r="V50" s="372"/>
      <c r="W50" s="259"/>
      <c r="X50" s="282"/>
      <c r="Y50" s="282"/>
      <c r="Z50" s="282"/>
      <c r="AA50" s="282"/>
      <c r="AB50" s="378"/>
      <c r="AC50" s="11"/>
      <c r="AD50" s="322" t="str">
        <f t="shared" si="15"/>
        <v>N/A</v>
      </c>
      <c r="AE50" s="165" t="str">
        <f t="shared" si="19"/>
        <v>N/A</v>
      </c>
      <c r="AF50" s="12" t="str">
        <f t="shared" si="20"/>
        <v>N/A</v>
      </c>
      <c r="AG50" s="12">
        <f t="shared" si="16"/>
        <v>0</v>
      </c>
      <c r="AH50" s="166">
        <f t="shared" si="17"/>
        <v>0</v>
      </c>
      <c r="AI50" s="333">
        <f t="shared" si="18"/>
        <v>0</v>
      </c>
      <c r="AJ50" s="12">
        <f>IF(AND($AI50=1,D50="",COUNTA(E50:$AB50,$D51:$AB$59)&gt;0),1,0)</f>
        <v>0</v>
      </c>
      <c r="AK50" s="12">
        <f>IF(AND($AI50=1,E50="",COUNTA(F50:$AB50,$D51:$AB$59)&gt;0),1,0)</f>
        <v>0</v>
      </c>
      <c r="AL50" s="12">
        <f>IF(AND($AI50=1,F50="",OR(E50="Pickup Truck 4x2",E50="Pickup Truck 4x4"),COUNTA(G50:$AB50,$D51:$AB$59)&gt;0),1,0)</f>
        <v>0</v>
      </c>
      <c r="AM50" s="12">
        <f>IF(AND($AI50=1,G50="",COUNTA(H50:$AB50,$D51:$AB$59)&gt;0,AE50&lt;&gt;"N/A"),1,0)</f>
        <v>0</v>
      </c>
      <c r="AN50" s="12">
        <f>IF(AND($AI50=1,H50="",COUNTA(I50:$AB50,$D51:$AB$59)&gt;0),1,0)</f>
        <v>0</v>
      </c>
      <c r="AO50" s="12">
        <f>IF(AND($AI50=1,I50="",COUNTA(J50:$AB50,$D51:$AB$59)&gt;0),1,0)</f>
        <v>0</v>
      </c>
      <c r="AP50" s="12">
        <f>IF(AND($AI50=1,J50="",COUNTA(K50:$AB50,$D51:$AB$59)&gt;0),1,0)</f>
        <v>0</v>
      </c>
      <c r="AQ50" s="12">
        <f>IF(AND($AI50=1,K50="",COUNTA(L50:$AB50,$D51:$AB$59)&gt;0),1,0)</f>
        <v>0</v>
      </c>
      <c r="AR50" s="12">
        <f>IF(AND($AI50=1,L50="",'2) Coverages'!$D$17="Yes",COUNTA(M50:$AB50,$D51:$AB$59)&gt;0),1,0)</f>
        <v>0</v>
      </c>
      <c r="AS50" s="12">
        <f>IF(AND($AI50=1,M50="",'2) Coverages'!$D$18="Yes",COUNTA(N50:$AB50,$D51:$AB$59)&gt;0),1,0)</f>
        <v>0</v>
      </c>
      <c r="AT50" s="12">
        <f>IF(AND($AI50=1,N50="",COUNTA(O50:$AB50,$D51:$AB$59)&gt;0,SUM(AG50:AH50)&gt;0),1,0)</f>
        <v>0</v>
      </c>
      <c r="AU50" s="12">
        <f>IF(AND($AI50=1,O50="",COUNTA(P50:$AB50,$D51:$AB$59)&gt;0,SUM(AG50:AH50)&gt;0),1,0)</f>
        <v>0</v>
      </c>
      <c r="AV50" s="12">
        <f>IF(AND($AI50=1,P50="",COUNTA(Q50:$AB50,$D51:$AB$59)&gt;0),1,0)</f>
        <v>0</v>
      </c>
      <c r="AW50" s="12">
        <f>IF(AND($AI50=1,Q50="",P50="Business/Personal",COUNTA(R50:$AB50,$D51:$AB$59)&gt;0),1,0)</f>
        <v>0</v>
      </c>
      <c r="AX50" s="12">
        <f>IF(AND($AI50=1,R50="",COUNTA(S50:$AB50,$D51:$AB$59)&gt;0),1,0)</f>
        <v>0</v>
      </c>
      <c r="AY50" s="12">
        <f>IF(AND($AI50=1,S50="",COUNTA(T50:$AB50,$D51:$AB$59)&gt;0),1,0)</f>
        <v>0</v>
      </c>
      <c r="AZ50" s="12">
        <f>IF(AND($AI50=1,T50="",COUNTA(U50:$AB50,$D51:$AB$59)&gt;0),1,0)</f>
        <v>0</v>
      </c>
      <c r="BA50" s="12">
        <f>IF(AND($AI50=1,U50="",COUNTA(V50:$AB50,$D51:$AB$59)&gt;0),1,0)</f>
        <v>0</v>
      </c>
      <c r="BB50" s="12">
        <f>IF(AND($AI50=1,V50="",COUNTA(W50:$AB50,$D51:$AB$59)&gt;0),1,0)</f>
        <v>0</v>
      </c>
      <c r="BC50" s="12">
        <f>IF(AND($AI50=1,W50="",COUNTA(X50:$AB50,$D51:$AB$59)&gt;0),1,0)</f>
        <v>0</v>
      </c>
      <c r="BD50" s="12">
        <f>IF(AND($AI50=1,X50="",$W50="Yes",COUNTA(Y50:$AB50,$D51:$AB$59)&gt;0),1,0)</f>
        <v>0</v>
      </c>
      <c r="BE50" s="12">
        <f>IF(AND($AI50=1,Y50="",$W50="Yes",COUNTA(Z50:$AB50,$D51:$AB$59)&gt;0),1,0)</f>
        <v>0</v>
      </c>
      <c r="BF50" s="12">
        <f>IF(AND($AI50=1,Z50="",$W50="Yes",COUNTA(AA50:$AB50,$D51:$AB$59)&gt;0),1,0)</f>
        <v>0</v>
      </c>
      <c r="BG50" s="12">
        <f>IF(AND($AI50=1,AA50="",$W50="Yes",COUNTA(AB50:$AB50,$D51:$AB$59)&gt;0),1,0)</f>
        <v>0</v>
      </c>
      <c r="BH50" s="12">
        <f>IF(AND($AI50=1,AB50="",$W50="Yes",COUNTA($D51:$AB$59)&gt;0),1,0)</f>
        <v>0</v>
      </c>
      <c r="BI50" s="184"/>
      <c r="BJ50" s="183"/>
      <c r="BK50" s="183"/>
      <c r="BL50" s="183"/>
      <c r="BM50" s="183"/>
      <c r="BN50" s="183"/>
      <c r="BO50" s="183"/>
      <c r="BP50" s="183"/>
      <c r="BQ50" s="183"/>
      <c r="BR50" s="183"/>
      <c r="BS50" s="183"/>
      <c r="BT50" s="183"/>
      <c r="BU50" s="183"/>
      <c r="BV50" s="183"/>
      <c r="BW50" s="183"/>
      <c r="BX50" s="183"/>
      <c r="BY50" s="183"/>
      <c r="BZ50" s="183"/>
      <c r="CA50" s="183"/>
      <c r="CB50" s="183"/>
    </row>
    <row r="51" spans="1:80">
      <c r="A51" s="184"/>
      <c r="B51" s="22"/>
      <c r="C51" s="240">
        <v>32</v>
      </c>
      <c r="D51" s="259"/>
      <c r="E51" s="259"/>
      <c r="F51" s="259"/>
      <c r="G51" s="259"/>
      <c r="H51" s="259"/>
      <c r="I51" s="259"/>
      <c r="J51" s="259"/>
      <c r="K51" s="362"/>
      <c r="L51" s="219"/>
      <c r="M51" s="219"/>
      <c r="N51" s="219"/>
      <c r="O51" s="219"/>
      <c r="P51" s="259"/>
      <c r="Q51" s="301"/>
      <c r="R51" s="259"/>
      <c r="S51" s="259"/>
      <c r="T51" s="259"/>
      <c r="U51" s="259"/>
      <c r="V51" s="372"/>
      <c r="W51" s="259"/>
      <c r="X51" s="282"/>
      <c r="Y51" s="282"/>
      <c r="Z51" s="282"/>
      <c r="AA51" s="282"/>
      <c r="AB51" s="378"/>
      <c r="AC51" s="11"/>
      <c r="AD51" s="322" t="str">
        <f t="shared" si="15"/>
        <v>N/A</v>
      </c>
      <c r="AE51" s="165" t="str">
        <f t="shared" si="19"/>
        <v>N/A</v>
      </c>
      <c r="AF51" s="12" t="str">
        <f t="shared" si="20"/>
        <v>N/A</v>
      </c>
      <c r="AG51" s="12">
        <f t="shared" si="16"/>
        <v>0</v>
      </c>
      <c r="AH51" s="166">
        <f t="shared" si="17"/>
        <v>0</v>
      </c>
      <c r="AI51" s="333">
        <f t="shared" si="18"/>
        <v>0</v>
      </c>
      <c r="AJ51" s="12">
        <f>IF(AND($AI51=1,D51="",COUNTA(E51:$AB51,$D52:$AB$59)&gt;0),1,0)</f>
        <v>0</v>
      </c>
      <c r="AK51" s="12">
        <f>IF(AND($AI51=1,E51="",COUNTA(F51:$AB51,$D52:$AB$59)&gt;0),1,0)</f>
        <v>0</v>
      </c>
      <c r="AL51" s="12">
        <f>IF(AND($AI51=1,F51="",OR(E51="Pickup Truck 4x2",E51="Pickup Truck 4x4"),COUNTA(G51:$AB51,$D52:$AB$59)&gt;0),1,0)</f>
        <v>0</v>
      </c>
      <c r="AM51" s="12">
        <f>IF(AND($AI51=1,G51="",COUNTA(H51:$AB51,$D52:$AB$59)&gt;0,AE51&lt;&gt;"N/A"),1,0)</f>
        <v>0</v>
      </c>
      <c r="AN51" s="12">
        <f>IF(AND($AI51=1,H51="",COUNTA(I51:$AB51,$D52:$AB$59)&gt;0),1,0)</f>
        <v>0</v>
      </c>
      <c r="AO51" s="12">
        <f>IF(AND($AI51=1,I51="",COUNTA(J51:$AB51,$D52:$AB$59)&gt;0),1,0)</f>
        <v>0</v>
      </c>
      <c r="AP51" s="12">
        <f>IF(AND($AI51=1,J51="",COUNTA(K51:$AB51,$D52:$AB$59)&gt;0),1,0)</f>
        <v>0</v>
      </c>
      <c r="AQ51" s="12">
        <f>IF(AND($AI51=1,K51="",COUNTA(L51:$AB51,$D52:$AB$59)&gt;0),1,0)</f>
        <v>0</v>
      </c>
      <c r="AR51" s="12">
        <f>IF(AND($AI51=1,L51="",'2) Coverages'!$D$17="Yes",COUNTA(M51:$AB51,$D52:$AB$59)&gt;0),1,0)</f>
        <v>0</v>
      </c>
      <c r="AS51" s="12">
        <f>IF(AND($AI51=1,M51="",'2) Coverages'!$D$18="Yes",COUNTA(N51:$AB51,$D52:$AB$59)&gt;0),1,0)</f>
        <v>0</v>
      </c>
      <c r="AT51" s="12">
        <f>IF(AND($AI51=1,N51="",COUNTA(O51:$AB51,$D52:$AB$59)&gt;0,SUM(AG51:AH51)&gt;0),1,0)</f>
        <v>0</v>
      </c>
      <c r="AU51" s="12">
        <f>IF(AND($AI51=1,O51="",COUNTA(P51:$AB51,$D52:$AB$59)&gt;0,SUM(AG51:AH51)&gt;0),1,0)</f>
        <v>0</v>
      </c>
      <c r="AV51" s="12">
        <f>IF(AND($AI51=1,P51="",COUNTA(Q51:$AB51,$D52:$AB$59)&gt;0),1,0)</f>
        <v>0</v>
      </c>
      <c r="AW51" s="12">
        <f>IF(AND($AI51=1,Q51="",P51="Business/Personal",COUNTA(R51:$AB51,$D52:$AB$59)&gt;0),1,0)</f>
        <v>0</v>
      </c>
      <c r="AX51" s="12">
        <f>IF(AND($AI51=1,R51="",COUNTA(S51:$AB51,$D52:$AB$59)&gt;0),1,0)</f>
        <v>0</v>
      </c>
      <c r="AY51" s="12">
        <f>IF(AND($AI51=1,S51="",COUNTA(T51:$AB51,$D52:$AB$59)&gt;0),1,0)</f>
        <v>0</v>
      </c>
      <c r="AZ51" s="12">
        <f>IF(AND($AI51=1,T51="",COUNTA(U51:$AB51,$D52:$AB$59)&gt;0),1,0)</f>
        <v>0</v>
      </c>
      <c r="BA51" s="12">
        <f>IF(AND($AI51=1,U51="",COUNTA(V51:$AB51,$D52:$AB$59)&gt;0),1,0)</f>
        <v>0</v>
      </c>
      <c r="BB51" s="12">
        <f>IF(AND($AI51=1,V51="",COUNTA(W51:$AB51,$D52:$AB$59)&gt;0),1,0)</f>
        <v>0</v>
      </c>
      <c r="BC51" s="12">
        <f>IF(AND($AI51=1,W51="",COUNTA(X51:$AB51,$D52:$AB$59)&gt;0),1,0)</f>
        <v>0</v>
      </c>
      <c r="BD51" s="12">
        <f>IF(AND($AI51=1,X51="",$W51="Yes",COUNTA(Y51:$AB51,$D52:$AB$59)&gt;0),1,0)</f>
        <v>0</v>
      </c>
      <c r="BE51" s="12">
        <f>IF(AND($AI51=1,Y51="",$W51="Yes",COUNTA(Z51:$AB51,$D52:$AB$59)&gt;0),1,0)</f>
        <v>0</v>
      </c>
      <c r="BF51" s="12">
        <f>IF(AND($AI51=1,Z51="",$W51="Yes",COUNTA(AA51:$AB51,$D52:$AB$59)&gt;0),1,0)</f>
        <v>0</v>
      </c>
      <c r="BG51" s="12">
        <f>IF(AND($AI51=1,AA51="",$W51="Yes",COUNTA(AB51:$AB51,$D52:$AB$59)&gt;0),1,0)</f>
        <v>0</v>
      </c>
      <c r="BH51" s="12">
        <f>IF(AND($AI51=1,AB51="",$W51="Yes",COUNTA($D52:$AB$59)&gt;0),1,0)</f>
        <v>0</v>
      </c>
      <c r="BI51" s="184"/>
      <c r="BJ51" s="183"/>
      <c r="BK51" s="183"/>
      <c r="BL51" s="183"/>
      <c r="BM51" s="183"/>
      <c r="BN51" s="183"/>
      <c r="BO51" s="183"/>
      <c r="BP51" s="183"/>
      <c r="BQ51" s="183"/>
      <c r="BR51" s="183"/>
      <c r="BS51" s="183"/>
      <c r="BT51" s="183"/>
      <c r="BU51" s="183"/>
      <c r="BV51" s="183"/>
      <c r="BW51" s="183"/>
      <c r="BX51" s="183"/>
      <c r="BY51" s="183"/>
      <c r="BZ51" s="183"/>
      <c r="CA51" s="183"/>
      <c r="CB51" s="183"/>
    </row>
    <row r="52" spans="1:80">
      <c r="A52" s="184"/>
      <c r="B52" s="22"/>
      <c r="C52" s="240">
        <v>33</v>
      </c>
      <c r="D52" s="259"/>
      <c r="E52" s="259"/>
      <c r="F52" s="259"/>
      <c r="G52" s="259"/>
      <c r="H52" s="259"/>
      <c r="I52" s="259"/>
      <c r="J52" s="259"/>
      <c r="K52" s="362"/>
      <c r="L52" s="219"/>
      <c r="M52" s="219"/>
      <c r="N52" s="219"/>
      <c r="O52" s="219"/>
      <c r="P52" s="259"/>
      <c r="Q52" s="301"/>
      <c r="R52" s="259"/>
      <c r="S52" s="259"/>
      <c r="T52" s="259"/>
      <c r="U52" s="259"/>
      <c r="V52" s="372"/>
      <c r="W52" s="259"/>
      <c r="X52" s="282"/>
      <c r="Y52" s="282"/>
      <c r="Z52" s="282"/>
      <c r="AA52" s="282"/>
      <c r="AB52" s="378"/>
      <c r="AC52" s="11"/>
      <c r="AD52" s="322" t="str">
        <f t="shared" si="15"/>
        <v>N/A</v>
      </c>
      <c r="AE52" s="165" t="str">
        <f t="shared" si="19"/>
        <v>N/A</v>
      </c>
      <c r="AF52" s="12" t="str">
        <f t="shared" si="20"/>
        <v>N/A</v>
      </c>
      <c r="AG52" s="12">
        <f t="shared" si="16"/>
        <v>0</v>
      </c>
      <c r="AH52" s="166">
        <f t="shared" si="17"/>
        <v>0</v>
      </c>
      <c r="AI52" s="333">
        <f t="shared" si="18"/>
        <v>0</v>
      </c>
      <c r="AJ52" s="12">
        <f>IF(AND($AI52=1,D52="",COUNTA(E52:$AB52,$D53:$AB$59)&gt;0),1,0)</f>
        <v>0</v>
      </c>
      <c r="AK52" s="12">
        <f>IF(AND($AI52=1,E52="",COUNTA(F52:$AB52,$D53:$AB$59)&gt;0),1,0)</f>
        <v>0</v>
      </c>
      <c r="AL52" s="12">
        <f>IF(AND($AI52=1,F52="",OR(E52="Pickup Truck 4x2",E52="Pickup Truck 4x4"),COUNTA(G52:$AB52,$D53:$AB$59)&gt;0),1,0)</f>
        <v>0</v>
      </c>
      <c r="AM52" s="12">
        <f>IF(AND($AI52=1,G52="",COUNTA(H52:$AB52,$D53:$AB$59)&gt;0,AE52&lt;&gt;"N/A"),1,0)</f>
        <v>0</v>
      </c>
      <c r="AN52" s="12">
        <f>IF(AND($AI52=1,H52="",COUNTA(I52:$AB52,$D53:$AB$59)&gt;0),1,0)</f>
        <v>0</v>
      </c>
      <c r="AO52" s="12">
        <f>IF(AND($AI52=1,I52="",COUNTA(J52:$AB52,$D53:$AB$59)&gt;0),1,0)</f>
        <v>0</v>
      </c>
      <c r="AP52" s="12">
        <f>IF(AND($AI52=1,J52="",COUNTA(K52:$AB52,$D53:$AB$59)&gt;0),1,0)</f>
        <v>0</v>
      </c>
      <c r="AQ52" s="12">
        <f>IF(AND($AI52=1,K52="",COUNTA(L52:$AB52,$D53:$AB$59)&gt;0),1,0)</f>
        <v>0</v>
      </c>
      <c r="AR52" s="12">
        <f>IF(AND($AI52=1,L52="",'2) Coverages'!$D$17="Yes",COUNTA(M52:$AB52,$D53:$AB$59)&gt;0),1,0)</f>
        <v>0</v>
      </c>
      <c r="AS52" s="12">
        <f>IF(AND($AI52=1,M52="",'2) Coverages'!$D$18="Yes",COUNTA(N52:$AB52,$D53:$AB$59)&gt;0),1,0)</f>
        <v>0</v>
      </c>
      <c r="AT52" s="12">
        <f>IF(AND($AI52=1,N52="",COUNTA(O52:$AB52,$D53:$AB$59)&gt;0,SUM(AG52:AH52)&gt;0),1,0)</f>
        <v>0</v>
      </c>
      <c r="AU52" s="12">
        <f>IF(AND($AI52=1,O52="",COUNTA(P52:$AB52,$D53:$AB$59)&gt;0,SUM(AG52:AH52)&gt;0),1,0)</f>
        <v>0</v>
      </c>
      <c r="AV52" s="12">
        <f>IF(AND($AI52=1,P52="",COUNTA(Q52:$AB52,$D53:$AB$59)&gt;0),1,0)</f>
        <v>0</v>
      </c>
      <c r="AW52" s="12">
        <f>IF(AND($AI52=1,Q52="",P52="Business/Personal",COUNTA(R52:$AB52,$D53:$AB$59)&gt;0),1,0)</f>
        <v>0</v>
      </c>
      <c r="AX52" s="12">
        <f>IF(AND($AI52=1,R52="",COUNTA(S52:$AB52,$D53:$AB$59)&gt;0),1,0)</f>
        <v>0</v>
      </c>
      <c r="AY52" s="12">
        <f>IF(AND($AI52=1,S52="",COUNTA(T52:$AB52,$D53:$AB$59)&gt;0),1,0)</f>
        <v>0</v>
      </c>
      <c r="AZ52" s="12">
        <f>IF(AND($AI52=1,T52="",COUNTA(U52:$AB52,$D53:$AB$59)&gt;0),1,0)</f>
        <v>0</v>
      </c>
      <c r="BA52" s="12">
        <f>IF(AND($AI52=1,U52="",COUNTA(V52:$AB52,$D53:$AB$59)&gt;0),1,0)</f>
        <v>0</v>
      </c>
      <c r="BB52" s="12">
        <f>IF(AND($AI52=1,V52="",COUNTA(W52:$AB52,$D53:$AB$59)&gt;0),1,0)</f>
        <v>0</v>
      </c>
      <c r="BC52" s="12">
        <f>IF(AND($AI52=1,W52="",COUNTA(X52:$AB52,$D53:$AB$59)&gt;0),1,0)</f>
        <v>0</v>
      </c>
      <c r="BD52" s="12">
        <f>IF(AND($AI52=1,X52="",$W52="Yes",COUNTA(Y52:$AB52,$D53:$AB$59)&gt;0),1,0)</f>
        <v>0</v>
      </c>
      <c r="BE52" s="12">
        <f>IF(AND($AI52=1,Y52="",$W52="Yes",COUNTA(Z52:$AB52,$D53:$AB$59)&gt;0),1,0)</f>
        <v>0</v>
      </c>
      <c r="BF52" s="12">
        <f>IF(AND($AI52=1,Z52="",$W52="Yes",COUNTA(AA52:$AB52,$D53:$AB$59)&gt;0),1,0)</f>
        <v>0</v>
      </c>
      <c r="BG52" s="12">
        <f>IF(AND($AI52=1,AA52="",$W52="Yes",COUNTA(AB52:$AB52,$D53:$AB$59)&gt;0),1,0)</f>
        <v>0</v>
      </c>
      <c r="BH52" s="12">
        <f>IF(AND($AI52=1,AB52="",$W52="Yes",COUNTA($D53:$AB$59)&gt;0),1,0)</f>
        <v>0</v>
      </c>
      <c r="BI52" s="184"/>
      <c r="BJ52" s="183"/>
      <c r="BK52" s="183"/>
      <c r="BL52" s="183"/>
      <c r="BM52" s="183"/>
      <c r="BN52" s="183"/>
      <c r="BO52" s="183"/>
      <c r="BP52" s="183"/>
      <c r="BQ52" s="183"/>
      <c r="BR52" s="183"/>
      <c r="BS52" s="183"/>
      <c r="BT52" s="183"/>
      <c r="BU52" s="183"/>
      <c r="BV52" s="183"/>
      <c r="BW52" s="183"/>
      <c r="BX52" s="183"/>
      <c r="BY52" s="183"/>
      <c r="BZ52" s="183"/>
      <c r="CA52" s="183"/>
      <c r="CB52" s="183"/>
    </row>
    <row r="53" spans="1:80">
      <c r="A53" s="184"/>
      <c r="B53" s="22"/>
      <c r="C53" s="240">
        <v>34</v>
      </c>
      <c r="D53" s="259"/>
      <c r="E53" s="259"/>
      <c r="F53" s="259"/>
      <c r="G53" s="259"/>
      <c r="H53" s="259"/>
      <c r="I53" s="259"/>
      <c r="J53" s="259"/>
      <c r="K53" s="362"/>
      <c r="L53" s="219"/>
      <c r="M53" s="219"/>
      <c r="N53" s="219"/>
      <c r="O53" s="219"/>
      <c r="P53" s="259"/>
      <c r="Q53" s="301"/>
      <c r="R53" s="259"/>
      <c r="S53" s="259"/>
      <c r="T53" s="259"/>
      <c r="U53" s="259"/>
      <c r="V53" s="372"/>
      <c r="W53" s="259"/>
      <c r="X53" s="282"/>
      <c r="Y53" s="282"/>
      <c r="Z53" s="282"/>
      <c r="AA53" s="282"/>
      <c r="AB53" s="378"/>
      <c r="AC53" s="11"/>
      <c r="AD53" s="322" t="str">
        <f t="shared" si="15"/>
        <v>N/A</v>
      </c>
      <c r="AE53" s="165" t="str">
        <f t="shared" si="19"/>
        <v>N/A</v>
      </c>
      <c r="AF53" s="12" t="str">
        <f t="shared" si="20"/>
        <v>N/A</v>
      </c>
      <c r="AG53" s="12">
        <f t="shared" si="16"/>
        <v>0</v>
      </c>
      <c r="AH53" s="166">
        <f t="shared" si="17"/>
        <v>0</v>
      </c>
      <c r="AI53" s="333">
        <f t="shared" si="18"/>
        <v>0</v>
      </c>
      <c r="AJ53" s="12">
        <f>IF(AND($AI53=1,D53="",COUNTA(E53:$AB53,$D54:$AB$59)&gt;0),1,0)</f>
        <v>0</v>
      </c>
      <c r="AK53" s="12">
        <f>IF(AND($AI53=1,E53="",COUNTA(F53:$AB53,$D54:$AB$59)&gt;0),1,0)</f>
        <v>0</v>
      </c>
      <c r="AL53" s="12">
        <f>IF(AND($AI53=1,F53="",OR(E53="Pickup Truck 4x2",E53="Pickup Truck 4x4"),COUNTA(G53:$AB53,$D54:$AB$59)&gt;0),1,0)</f>
        <v>0</v>
      </c>
      <c r="AM53" s="12">
        <f>IF(AND($AI53=1,G53="",COUNTA(H53:$AB53,$D54:$AB$59)&gt;0,AE53&lt;&gt;"N/A"),1,0)</f>
        <v>0</v>
      </c>
      <c r="AN53" s="12">
        <f>IF(AND($AI53=1,H53="",COUNTA(I53:$AB53,$D54:$AB$59)&gt;0),1,0)</f>
        <v>0</v>
      </c>
      <c r="AO53" s="12">
        <f>IF(AND($AI53=1,I53="",COUNTA(J53:$AB53,$D54:$AB$59)&gt;0),1,0)</f>
        <v>0</v>
      </c>
      <c r="AP53" s="12">
        <f>IF(AND($AI53=1,J53="",COUNTA(K53:$AB53,$D54:$AB$59)&gt;0),1,0)</f>
        <v>0</v>
      </c>
      <c r="AQ53" s="12">
        <f>IF(AND($AI53=1,K53="",COUNTA(L53:$AB53,$D54:$AB$59)&gt;0),1,0)</f>
        <v>0</v>
      </c>
      <c r="AR53" s="12">
        <f>IF(AND($AI53=1,L53="",'2) Coverages'!$D$17="Yes",COUNTA(M53:$AB53,$D54:$AB$59)&gt;0),1,0)</f>
        <v>0</v>
      </c>
      <c r="AS53" s="12">
        <f>IF(AND($AI53=1,M53="",'2) Coverages'!$D$18="Yes",COUNTA(N53:$AB53,$D54:$AB$59)&gt;0),1,0)</f>
        <v>0</v>
      </c>
      <c r="AT53" s="12">
        <f>IF(AND($AI53=1,N53="",COUNTA(O53:$AB53,$D54:$AB$59)&gt;0,SUM(AG53:AH53)&gt;0),1,0)</f>
        <v>0</v>
      </c>
      <c r="AU53" s="12">
        <f>IF(AND($AI53=1,O53="",COUNTA(P53:$AB53,$D54:$AB$59)&gt;0,SUM(AG53:AH53)&gt;0),1,0)</f>
        <v>0</v>
      </c>
      <c r="AV53" s="12">
        <f>IF(AND($AI53=1,P53="",COUNTA(Q53:$AB53,$D54:$AB$59)&gt;0),1,0)</f>
        <v>0</v>
      </c>
      <c r="AW53" s="12">
        <f>IF(AND($AI53=1,Q53="",P53="Business/Personal",COUNTA(R53:$AB53,$D54:$AB$59)&gt;0),1,0)</f>
        <v>0</v>
      </c>
      <c r="AX53" s="12">
        <f>IF(AND($AI53=1,R53="",COUNTA(S53:$AB53,$D54:$AB$59)&gt;0),1,0)</f>
        <v>0</v>
      </c>
      <c r="AY53" s="12">
        <f>IF(AND($AI53=1,S53="",COUNTA(T53:$AB53,$D54:$AB$59)&gt;0),1,0)</f>
        <v>0</v>
      </c>
      <c r="AZ53" s="12">
        <f>IF(AND($AI53=1,T53="",COUNTA(U53:$AB53,$D54:$AB$59)&gt;0),1,0)</f>
        <v>0</v>
      </c>
      <c r="BA53" s="12">
        <f>IF(AND($AI53=1,U53="",COUNTA(V53:$AB53,$D54:$AB$59)&gt;0),1,0)</f>
        <v>0</v>
      </c>
      <c r="BB53" s="12">
        <f>IF(AND($AI53=1,V53="",COUNTA(W53:$AB53,$D54:$AB$59)&gt;0),1,0)</f>
        <v>0</v>
      </c>
      <c r="BC53" s="12">
        <f>IF(AND($AI53=1,W53="",COUNTA(X53:$AB53,$D54:$AB$59)&gt;0),1,0)</f>
        <v>0</v>
      </c>
      <c r="BD53" s="12">
        <f>IF(AND($AI53=1,X53="",$W53="Yes",COUNTA(Y53:$AB53,$D54:$AB$59)&gt;0),1,0)</f>
        <v>0</v>
      </c>
      <c r="BE53" s="12">
        <f>IF(AND($AI53=1,Y53="",$W53="Yes",COUNTA(Z53:$AB53,$D54:$AB$59)&gt;0),1,0)</f>
        <v>0</v>
      </c>
      <c r="BF53" s="12">
        <f>IF(AND($AI53=1,Z53="",$W53="Yes",COUNTA(AA53:$AB53,$D54:$AB$59)&gt;0),1,0)</f>
        <v>0</v>
      </c>
      <c r="BG53" s="12">
        <f>IF(AND($AI53=1,AA53="",$W53="Yes",COUNTA(AB53:$AB53,$D54:$AB$59)&gt;0),1,0)</f>
        <v>0</v>
      </c>
      <c r="BH53" s="12">
        <f>IF(AND($AI53=1,AB53="",$W53="Yes",COUNTA($D54:$AB$59)&gt;0),1,0)</f>
        <v>0</v>
      </c>
      <c r="BI53" s="184"/>
      <c r="BJ53" s="183"/>
      <c r="BK53" s="183"/>
      <c r="BL53" s="183"/>
      <c r="BM53" s="183"/>
      <c r="BN53" s="183"/>
      <c r="BO53" s="183"/>
      <c r="BP53" s="183"/>
      <c r="BQ53" s="183"/>
      <c r="BR53" s="183"/>
      <c r="BS53" s="183"/>
      <c r="BT53" s="183"/>
      <c r="BU53" s="183"/>
      <c r="BV53" s="183"/>
      <c r="BW53" s="183"/>
      <c r="BX53" s="183"/>
      <c r="BY53" s="183"/>
      <c r="BZ53" s="183"/>
      <c r="CA53" s="183"/>
      <c r="CB53" s="183"/>
    </row>
    <row r="54" spans="1:80">
      <c r="A54" s="184"/>
      <c r="B54" s="22"/>
      <c r="C54" s="240">
        <v>35</v>
      </c>
      <c r="D54" s="259"/>
      <c r="E54" s="259"/>
      <c r="F54" s="259"/>
      <c r="G54" s="259"/>
      <c r="H54" s="259"/>
      <c r="I54" s="259"/>
      <c r="J54" s="259"/>
      <c r="K54" s="362"/>
      <c r="L54" s="219"/>
      <c r="M54" s="219"/>
      <c r="N54" s="219"/>
      <c r="O54" s="219"/>
      <c r="P54" s="259"/>
      <c r="Q54" s="301"/>
      <c r="R54" s="259"/>
      <c r="S54" s="259"/>
      <c r="T54" s="259"/>
      <c r="U54" s="259"/>
      <c r="V54" s="372"/>
      <c r="W54" s="259"/>
      <c r="X54" s="282"/>
      <c r="Y54" s="282"/>
      <c r="Z54" s="282"/>
      <c r="AA54" s="282"/>
      <c r="AB54" s="378"/>
      <c r="AC54" s="11"/>
      <c r="AD54" s="322" t="str">
        <f t="shared" si="15"/>
        <v>N/A</v>
      </c>
      <c r="AE54" s="165" t="str">
        <f t="shared" si="19"/>
        <v>N/A</v>
      </c>
      <c r="AF54" s="12" t="str">
        <f t="shared" si="20"/>
        <v>N/A</v>
      </c>
      <c r="AG54" s="12">
        <f t="shared" si="16"/>
        <v>0</v>
      </c>
      <c r="AH54" s="166">
        <f t="shared" si="17"/>
        <v>0</v>
      </c>
      <c r="AI54" s="333">
        <f t="shared" si="18"/>
        <v>0</v>
      </c>
      <c r="AJ54" s="12">
        <f>IF(AND($AI54=1,D54="",COUNTA(E54:$AB54,$D55:$AB$59)&gt;0),1,0)</f>
        <v>0</v>
      </c>
      <c r="AK54" s="12">
        <f>IF(AND($AI54=1,E54="",COUNTA(F54:$AB54,$D55:$AB$59)&gt;0),1,0)</f>
        <v>0</v>
      </c>
      <c r="AL54" s="12">
        <f>IF(AND($AI54=1,F54="",OR(E54="Pickup Truck 4x2",E54="Pickup Truck 4x4"),COUNTA(G54:$AB54,$D55:$AB$59)&gt;0),1,0)</f>
        <v>0</v>
      </c>
      <c r="AM54" s="12">
        <f>IF(AND($AI54=1,G54="",COUNTA(H54:$AB54,$D55:$AB$59)&gt;0,AE54&lt;&gt;"N/A"),1,0)</f>
        <v>0</v>
      </c>
      <c r="AN54" s="12">
        <f>IF(AND($AI54=1,H54="",COUNTA(I54:$AB54,$D55:$AB$59)&gt;0),1,0)</f>
        <v>0</v>
      </c>
      <c r="AO54" s="12">
        <f>IF(AND($AI54=1,I54="",COUNTA(J54:$AB54,$D55:$AB$59)&gt;0),1,0)</f>
        <v>0</v>
      </c>
      <c r="AP54" s="12">
        <f>IF(AND($AI54=1,J54="",COUNTA(K54:$AB54,$D55:$AB$59)&gt;0),1,0)</f>
        <v>0</v>
      </c>
      <c r="AQ54" s="12">
        <f>IF(AND($AI54=1,K54="",COUNTA(L54:$AB54,$D55:$AB$59)&gt;0),1,0)</f>
        <v>0</v>
      </c>
      <c r="AR54" s="12">
        <f>IF(AND($AI54=1,L54="",'2) Coverages'!$D$17="Yes",COUNTA(M54:$AB54,$D55:$AB$59)&gt;0),1,0)</f>
        <v>0</v>
      </c>
      <c r="AS54" s="12">
        <f>IF(AND($AI54=1,M54="",'2) Coverages'!$D$18="Yes",COUNTA(N54:$AB54,$D55:$AB$59)&gt;0),1,0)</f>
        <v>0</v>
      </c>
      <c r="AT54" s="12">
        <f>IF(AND($AI54=1,N54="",COUNTA(O54:$AB54,$D55:$AB$59)&gt;0,SUM(AG54:AH54)&gt;0),1,0)</f>
        <v>0</v>
      </c>
      <c r="AU54" s="12">
        <f>IF(AND($AI54=1,O54="",COUNTA(P54:$AB54,$D55:$AB$59)&gt;0,SUM(AG54:AH54)&gt;0),1,0)</f>
        <v>0</v>
      </c>
      <c r="AV54" s="12">
        <f>IF(AND($AI54=1,P54="",COUNTA(Q54:$AB54,$D55:$AB$59)&gt;0),1,0)</f>
        <v>0</v>
      </c>
      <c r="AW54" s="12">
        <f>IF(AND($AI54=1,Q54="",P54="Business/Personal",COUNTA(R54:$AB54,$D55:$AB$59)&gt;0),1,0)</f>
        <v>0</v>
      </c>
      <c r="AX54" s="12">
        <f>IF(AND($AI54=1,R54="",COUNTA(S54:$AB54,$D55:$AB$59)&gt;0),1,0)</f>
        <v>0</v>
      </c>
      <c r="AY54" s="12">
        <f>IF(AND($AI54=1,S54="",COUNTA(T54:$AB54,$D55:$AB$59)&gt;0),1,0)</f>
        <v>0</v>
      </c>
      <c r="AZ54" s="12">
        <f>IF(AND($AI54=1,T54="",COUNTA(U54:$AB54,$D55:$AB$59)&gt;0),1,0)</f>
        <v>0</v>
      </c>
      <c r="BA54" s="12">
        <f>IF(AND($AI54=1,U54="",COUNTA(V54:$AB54,$D55:$AB$59)&gt;0),1,0)</f>
        <v>0</v>
      </c>
      <c r="BB54" s="12">
        <f>IF(AND($AI54=1,V54="",COUNTA(W54:$AB54,$D55:$AB$59)&gt;0),1,0)</f>
        <v>0</v>
      </c>
      <c r="BC54" s="12">
        <f>IF(AND($AI54=1,W54="",COUNTA(X54:$AB54,$D55:$AB$59)&gt;0),1,0)</f>
        <v>0</v>
      </c>
      <c r="BD54" s="12">
        <f>IF(AND($AI54=1,X54="",$W54="Yes",COUNTA(Y54:$AB54,$D55:$AB$59)&gt;0),1,0)</f>
        <v>0</v>
      </c>
      <c r="BE54" s="12">
        <f>IF(AND($AI54=1,Y54="",$W54="Yes",COUNTA(Z54:$AB54,$D55:$AB$59)&gt;0),1,0)</f>
        <v>0</v>
      </c>
      <c r="BF54" s="12">
        <f>IF(AND($AI54=1,Z54="",$W54="Yes",COUNTA(AA54:$AB54,$D55:$AB$59)&gt;0),1,0)</f>
        <v>0</v>
      </c>
      <c r="BG54" s="12">
        <f>IF(AND($AI54=1,AA54="",$W54="Yes",COUNTA(AB54:$AB54,$D55:$AB$59)&gt;0),1,0)</f>
        <v>0</v>
      </c>
      <c r="BH54" s="12">
        <f>IF(AND($AI54=1,AB54="",$W54="Yes",COUNTA($D55:$AB$59)&gt;0),1,0)</f>
        <v>0</v>
      </c>
      <c r="BI54" s="184"/>
      <c r="BJ54" s="183"/>
      <c r="BK54" s="183"/>
      <c r="BL54" s="183"/>
      <c r="BM54" s="183"/>
      <c r="BN54" s="183"/>
      <c r="BO54" s="183"/>
      <c r="BP54" s="183"/>
      <c r="BQ54" s="183"/>
      <c r="BR54" s="183"/>
      <c r="BS54" s="183"/>
      <c r="BT54" s="183"/>
      <c r="BU54" s="183"/>
      <c r="BV54" s="183"/>
      <c r="BW54" s="183"/>
      <c r="BX54" s="183"/>
      <c r="BY54" s="183"/>
      <c r="BZ54" s="183"/>
      <c r="CA54" s="183"/>
      <c r="CB54" s="183"/>
    </row>
    <row r="55" spans="1:80">
      <c r="A55" s="184"/>
      <c r="B55" s="22"/>
      <c r="C55" s="240">
        <v>36</v>
      </c>
      <c r="D55" s="259"/>
      <c r="E55" s="259"/>
      <c r="F55" s="259"/>
      <c r="G55" s="259"/>
      <c r="H55" s="259"/>
      <c r="I55" s="259"/>
      <c r="J55" s="259"/>
      <c r="K55" s="362"/>
      <c r="L55" s="219"/>
      <c r="M55" s="219"/>
      <c r="N55" s="219"/>
      <c r="O55" s="219"/>
      <c r="P55" s="259"/>
      <c r="Q55" s="301"/>
      <c r="R55" s="259"/>
      <c r="S55" s="259"/>
      <c r="T55" s="259"/>
      <c r="U55" s="259"/>
      <c r="V55" s="372"/>
      <c r="W55" s="259"/>
      <c r="X55" s="282"/>
      <c r="Y55" s="282"/>
      <c r="Z55" s="282"/>
      <c r="AA55" s="282"/>
      <c r="AB55" s="378"/>
      <c r="AC55" s="11"/>
      <c r="AD55" s="322" t="str">
        <f t="shared" si="15"/>
        <v>N/A</v>
      </c>
      <c r="AE55" s="165" t="str">
        <f t="shared" si="19"/>
        <v>N/A</v>
      </c>
      <c r="AF55" s="12" t="str">
        <f t="shared" si="20"/>
        <v>N/A</v>
      </c>
      <c r="AG55" s="12">
        <f t="shared" si="16"/>
        <v>0</v>
      </c>
      <c r="AH55" s="166">
        <f t="shared" si="17"/>
        <v>0</v>
      </c>
      <c r="AI55" s="333">
        <f t="shared" si="18"/>
        <v>0</v>
      </c>
      <c r="AJ55" s="12">
        <f>IF(AND($AI55=1,D55="",COUNTA(E55:$AB55,$D56:$AB$59)&gt;0),1,0)</f>
        <v>0</v>
      </c>
      <c r="AK55" s="12">
        <f>IF(AND($AI55=1,E55="",COUNTA(F55:$AB55,$D56:$AB$59)&gt;0),1,0)</f>
        <v>0</v>
      </c>
      <c r="AL55" s="12">
        <f>IF(AND($AI55=1,F55="",OR(E55="Pickup Truck 4x2",E55="Pickup Truck 4x4"),COUNTA(G55:$AB55,$D56:$AB$59)&gt;0),1,0)</f>
        <v>0</v>
      </c>
      <c r="AM55" s="12">
        <f>IF(AND($AI55=1,G55="",COUNTA(H55:$AB55,$D56:$AB$59)&gt;0,AE55&lt;&gt;"N/A"),1,0)</f>
        <v>0</v>
      </c>
      <c r="AN55" s="12">
        <f>IF(AND($AI55=1,H55="",COUNTA(I55:$AB55,$D56:$AB$59)&gt;0),1,0)</f>
        <v>0</v>
      </c>
      <c r="AO55" s="12">
        <f>IF(AND($AI55=1,I55="",COUNTA(J55:$AB55,$D56:$AB$59)&gt;0),1,0)</f>
        <v>0</v>
      </c>
      <c r="AP55" s="12">
        <f>IF(AND($AI55=1,J55="",COUNTA(K55:$AB55,$D56:$AB$59)&gt;0),1,0)</f>
        <v>0</v>
      </c>
      <c r="AQ55" s="12">
        <f>IF(AND($AI55=1,K55="",COUNTA(L55:$AB55,$D56:$AB$59)&gt;0),1,0)</f>
        <v>0</v>
      </c>
      <c r="AR55" s="12">
        <f>IF(AND($AI55=1,L55="",'2) Coverages'!$D$17="Yes",COUNTA(M55:$AB55,$D56:$AB$59)&gt;0),1,0)</f>
        <v>0</v>
      </c>
      <c r="AS55" s="12">
        <f>IF(AND($AI55=1,M55="",'2) Coverages'!$D$18="Yes",COUNTA(N55:$AB55,$D56:$AB$59)&gt;0),1,0)</f>
        <v>0</v>
      </c>
      <c r="AT55" s="12">
        <f>IF(AND($AI55=1,N55="",COUNTA(O55:$AB55,$D56:$AB$59)&gt;0,SUM(AG55:AH55)&gt;0),1,0)</f>
        <v>0</v>
      </c>
      <c r="AU55" s="12">
        <f>IF(AND($AI55=1,O55="",COUNTA(P55:$AB55,$D56:$AB$59)&gt;0,SUM(AG55:AH55)&gt;0),1,0)</f>
        <v>0</v>
      </c>
      <c r="AV55" s="12">
        <f>IF(AND($AI55=1,P55="",COUNTA(Q55:$AB55,$D56:$AB$59)&gt;0),1,0)</f>
        <v>0</v>
      </c>
      <c r="AW55" s="12">
        <f>IF(AND($AI55=1,Q55="",P55="Business/Personal",COUNTA(R55:$AB55,$D56:$AB$59)&gt;0),1,0)</f>
        <v>0</v>
      </c>
      <c r="AX55" s="12">
        <f>IF(AND($AI55=1,R55="",COUNTA(S55:$AB55,$D56:$AB$59)&gt;0),1,0)</f>
        <v>0</v>
      </c>
      <c r="AY55" s="12">
        <f>IF(AND($AI55=1,S55="",COUNTA(T55:$AB55,$D56:$AB$59)&gt;0),1,0)</f>
        <v>0</v>
      </c>
      <c r="AZ55" s="12">
        <f>IF(AND($AI55=1,T55="",COUNTA(U55:$AB55,$D56:$AB$59)&gt;0),1,0)</f>
        <v>0</v>
      </c>
      <c r="BA55" s="12">
        <f>IF(AND($AI55=1,U55="",COUNTA(V55:$AB55,$D56:$AB$59)&gt;0),1,0)</f>
        <v>0</v>
      </c>
      <c r="BB55" s="12">
        <f>IF(AND($AI55=1,V55="",COUNTA(W55:$AB55,$D56:$AB$59)&gt;0),1,0)</f>
        <v>0</v>
      </c>
      <c r="BC55" s="12">
        <f>IF(AND($AI55=1,W55="",COUNTA(X55:$AB55,$D56:$AB$59)&gt;0),1,0)</f>
        <v>0</v>
      </c>
      <c r="BD55" s="12">
        <f>IF(AND($AI55=1,X55="",$W55="Yes",COUNTA(Y55:$AB55,$D56:$AB$59)&gt;0),1,0)</f>
        <v>0</v>
      </c>
      <c r="BE55" s="12">
        <f>IF(AND($AI55=1,Y55="",$W55="Yes",COUNTA(Z55:$AB55,$D56:$AB$59)&gt;0),1,0)</f>
        <v>0</v>
      </c>
      <c r="BF55" s="12">
        <f>IF(AND($AI55=1,Z55="",$W55="Yes",COUNTA(AA55:$AB55,$D56:$AB$59)&gt;0),1,0)</f>
        <v>0</v>
      </c>
      <c r="BG55" s="12">
        <f>IF(AND($AI55=1,AA55="",$W55="Yes",COUNTA(AB55:$AB55,$D56:$AB$59)&gt;0),1,0)</f>
        <v>0</v>
      </c>
      <c r="BH55" s="12">
        <f>IF(AND($AI55=1,AB55="",$W55="Yes",COUNTA($D56:$AB$59)&gt;0),1,0)</f>
        <v>0</v>
      </c>
      <c r="BI55" s="184"/>
      <c r="BJ55" s="183"/>
      <c r="BK55" s="183"/>
      <c r="BL55" s="183"/>
      <c r="BM55" s="183"/>
      <c r="BN55" s="183"/>
      <c r="BO55" s="183"/>
      <c r="BP55" s="183"/>
      <c r="BQ55" s="183"/>
      <c r="BR55" s="183"/>
      <c r="BS55" s="183"/>
      <c r="BT55" s="183"/>
      <c r="BU55" s="183"/>
      <c r="BV55" s="183"/>
      <c r="BW55" s="183"/>
      <c r="BX55" s="183"/>
      <c r="BY55" s="183"/>
      <c r="BZ55" s="183"/>
      <c r="CA55" s="183"/>
      <c r="CB55" s="183"/>
    </row>
    <row r="56" spans="1:80">
      <c r="A56" s="184"/>
      <c r="B56" s="22"/>
      <c r="C56" s="240">
        <v>37</v>
      </c>
      <c r="D56" s="259"/>
      <c r="E56" s="259"/>
      <c r="F56" s="259"/>
      <c r="G56" s="259"/>
      <c r="H56" s="259"/>
      <c r="I56" s="259"/>
      <c r="J56" s="259"/>
      <c r="K56" s="362"/>
      <c r="L56" s="219"/>
      <c r="M56" s="219"/>
      <c r="N56" s="219"/>
      <c r="O56" s="219"/>
      <c r="P56" s="259"/>
      <c r="Q56" s="301"/>
      <c r="R56" s="259"/>
      <c r="S56" s="259"/>
      <c r="T56" s="259"/>
      <c r="U56" s="259"/>
      <c r="V56" s="372"/>
      <c r="W56" s="259"/>
      <c r="X56" s="282"/>
      <c r="Y56" s="282"/>
      <c r="Z56" s="282"/>
      <c r="AA56" s="282"/>
      <c r="AB56" s="378"/>
      <c r="AC56" s="11"/>
      <c r="AD56" s="322" t="str">
        <f t="shared" si="15"/>
        <v>N/A</v>
      </c>
      <c r="AE56" s="165" t="str">
        <f t="shared" si="19"/>
        <v>N/A</v>
      </c>
      <c r="AF56" s="12" t="str">
        <f t="shared" si="20"/>
        <v>N/A</v>
      </c>
      <c r="AG56" s="12">
        <f t="shared" si="16"/>
        <v>0</v>
      </c>
      <c r="AH56" s="166">
        <f t="shared" si="17"/>
        <v>0</v>
      </c>
      <c r="AI56" s="333">
        <f t="shared" si="18"/>
        <v>0</v>
      </c>
      <c r="AJ56" s="12">
        <f>IF(AND($AI56=1,D56="",COUNTA(E56:$AB56,$D57:$AB$59)&gt;0),1,0)</f>
        <v>0</v>
      </c>
      <c r="AK56" s="12">
        <f>IF(AND($AI56=1,E56="",COUNTA(F56:$AB56,$D57:$AB$59)&gt;0),1,0)</f>
        <v>0</v>
      </c>
      <c r="AL56" s="12">
        <f>IF(AND($AI56=1,F56="",OR(E56="Pickup Truck 4x2",E56="Pickup Truck 4x4"),COUNTA(G56:$AB56,$D57:$AB$59)&gt;0),1,0)</f>
        <v>0</v>
      </c>
      <c r="AM56" s="12">
        <f>IF(AND($AI56=1,G56="",COUNTA(H56:$AB56,$D57:$AB$59)&gt;0,AE56&lt;&gt;"N/A"),1,0)</f>
        <v>0</v>
      </c>
      <c r="AN56" s="12">
        <f>IF(AND($AI56=1,H56="",COUNTA(I56:$AB56,$D57:$AB$59)&gt;0),1,0)</f>
        <v>0</v>
      </c>
      <c r="AO56" s="12">
        <f>IF(AND($AI56=1,I56="",COUNTA(J56:$AB56,$D57:$AB$59)&gt;0),1,0)</f>
        <v>0</v>
      </c>
      <c r="AP56" s="12">
        <f>IF(AND($AI56=1,J56="",COUNTA(K56:$AB56,$D57:$AB$59)&gt;0),1,0)</f>
        <v>0</v>
      </c>
      <c r="AQ56" s="12">
        <f>IF(AND($AI56=1,K56="",COUNTA(L56:$AB56,$D57:$AB$59)&gt;0),1,0)</f>
        <v>0</v>
      </c>
      <c r="AR56" s="12">
        <f>IF(AND($AI56=1,L56="",'2) Coverages'!$D$17="Yes",COUNTA(M56:$AB56,$D57:$AB$59)&gt;0),1,0)</f>
        <v>0</v>
      </c>
      <c r="AS56" s="12">
        <f>IF(AND($AI56=1,M56="",'2) Coverages'!$D$18="Yes",COUNTA(N56:$AB56,$D57:$AB$59)&gt;0),1,0)</f>
        <v>0</v>
      </c>
      <c r="AT56" s="12">
        <f>IF(AND($AI56=1,N56="",COUNTA(O56:$AB56,$D57:$AB$59)&gt;0,SUM(AG56:AH56)&gt;0),1,0)</f>
        <v>0</v>
      </c>
      <c r="AU56" s="12">
        <f>IF(AND($AI56=1,O56="",COUNTA(P56:$AB56,$D57:$AB$59)&gt;0,SUM(AG56:AH56)&gt;0),1,0)</f>
        <v>0</v>
      </c>
      <c r="AV56" s="12">
        <f>IF(AND($AI56=1,P56="",COUNTA(Q56:$AB56,$D57:$AB$59)&gt;0),1,0)</f>
        <v>0</v>
      </c>
      <c r="AW56" s="12">
        <f>IF(AND($AI56=1,Q56="",P56="Business/Personal",COUNTA(R56:$AB56,$D57:$AB$59)&gt;0),1,0)</f>
        <v>0</v>
      </c>
      <c r="AX56" s="12">
        <f>IF(AND($AI56=1,R56="",COUNTA(S56:$AB56,$D57:$AB$59)&gt;0),1,0)</f>
        <v>0</v>
      </c>
      <c r="AY56" s="12">
        <f>IF(AND($AI56=1,S56="",COUNTA(T56:$AB56,$D57:$AB$59)&gt;0),1,0)</f>
        <v>0</v>
      </c>
      <c r="AZ56" s="12">
        <f>IF(AND($AI56=1,T56="",COUNTA(U56:$AB56,$D57:$AB$59)&gt;0),1,0)</f>
        <v>0</v>
      </c>
      <c r="BA56" s="12">
        <f>IF(AND($AI56=1,U56="",COUNTA(V56:$AB56,$D57:$AB$59)&gt;0),1,0)</f>
        <v>0</v>
      </c>
      <c r="BB56" s="12">
        <f>IF(AND($AI56=1,V56="",COUNTA(W56:$AB56,$D57:$AB$59)&gt;0),1,0)</f>
        <v>0</v>
      </c>
      <c r="BC56" s="12">
        <f>IF(AND($AI56=1,W56="",COUNTA(X56:$AB56,$D57:$AB$59)&gt;0),1,0)</f>
        <v>0</v>
      </c>
      <c r="BD56" s="12">
        <f>IF(AND($AI56=1,X56="",$W56="Yes",COUNTA(Y56:$AB56,$D57:$AB$59)&gt;0),1,0)</f>
        <v>0</v>
      </c>
      <c r="BE56" s="12">
        <f>IF(AND($AI56=1,Y56="",$W56="Yes",COUNTA(Z56:$AB56,$D57:$AB$59)&gt;0),1,0)</f>
        <v>0</v>
      </c>
      <c r="BF56" s="12">
        <f>IF(AND($AI56=1,Z56="",$W56="Yes",COUNTA(AA56:$AB56,$D57:$AB$59)&gt;0),1,0)</f>
        <v>0</v>
      </c>
      <c r="BG56" s="12">
        <f>IF(AND($AI56=1,AA56="",$W56="Yes",COUNTA(AB56:$AB56,$D57:$AB$59)&gt;0),1,0)</f>
        <v>0</v>
      </c>
      <c r="BH56" s="12">
        <f>IF(AND($AI56=1,AB56="",$W56="Yes",COUNTA($D57:$AB$59)&gt;0),1,0)</f>
        <v>0</v>
      </c>
      <c r="BI56" s="184"/>
      <c r="BJ56" s="183"/>
      <c r="BK56" s="183"/>
      <c r="BL56" s="183"/>
      <c r="BM56" s="183"/>
      <c r="BN56" s="183"/>
      <c r="BO56" s="183"/>
      <c r="BP56" s="183"/>
      <c r="BQ56" s="183"/>
      <c r="BR56" s="183"/>
      <c r="BS56" s="183"/>
      <c r="BT56" s="183"/>
      <c r="BU56" s="183"/>
      <c r="BV56" s="183"/>
      <c r="BW56" s="183"/>
      <c r="BX56" s="183"/>
      <c r="BY56" s="183"/>
      <c r="BZ56" s="183"/>
      <c r="CA56" s="183"/>
      <c r="CB56" s="183"/>
    </row>
    <row r="57" spans="1:80">
      <c r="A57" s="184"/>
      <c r="B57" s="22"/>
      <c r="C57" s="240">
        <v>38</v>
      </c>
      <c r="D57" s="259"/>
      <c r="E57" s="259"/>
      <c r="F57" s="259"/>
      <c r="G57" s="259"/>
      <c r="H57" s="259"/>
      <c r="I57" s="259"/>
      <c r="J57" s="259"/>
      <c r="K57" s="362"/>
      <c r="L57" s="219"/>
      <c r="M57" s="219"/>
      <c r="N57" s="219"/>
      <c r="O57" s="219"/>
      <c r="P57" s="259"/>
      <c r="Q57" s="301"/>
      <c r="R57" s="259"/>
      <c r="S57" s="259"/>
      <c r="T57" s="259"/>
      <c r="U57" s="259"/>
      <c r="V57" s="372"/>
      <c r="W57" s="259"/>
      <c r="X57" s="282"/>
      <c r="Y57" s="282"/>
      <c r="Z57" s="282"/>
      <c r="AA57" s="282"/>
      <c r="AB57" s="378"/>
      <c r="AC57" s="11"/>
      <c r="AD57" s="322" t="str">
        <f t="shared" si="15"/>
        <v>N/A</v>
      </c>
      <c r="AE57" s="165" t="str">
        <f t="shared" si="19"/>
        <v>N/A</v>
      </c>
      <c r="AF57" s="12" t="str">
        <f t="shared" si="20"/>
        <v>N/A</v>
      </c>
      <c r="AG57" s="12">
        <f t="shared" si="16"/>
        <v>0</v>
      </c>
      <c r="AH57" s="166">
        <f t="shared" si="17"/>
        <v>0</v>
      </c>
      <c r="AI57" s="333">
        <f t="shared" si="18"/>
        <v>0</v>
      </c>
      <c r="AJ57" s="12">
        <f>IF(AND($AI57=1,D57="",COUNTA(E57:$AB57,$D58:$AB$59)&gt;0),1,0)</f>
        <v>0</v>
      </c>
      <c r="AK57" s="12">
        <f>IF(AND($AI57=1,E57="",COUNTA(F57:$AB57,$D58:$AB$59)&gt;0),1,0)</f>
        <v>0</v>
      </c>
      <c r="AL57" s="12">
        <f>IF(AND($AI57=1,F57="",OR(E57="Pickup Truck 4x2",E57="Pickup Truck 4x4"),COUNTA(G57:$AB57,$D58:$AB$59)&gt;0),1,0)</f>
        <v>0</v>
      </c>
      <c r="AM57" s="12">
        <f>IF(AND($AI57=1,G57="",COUNTA(H57:$AB57,$D58:$AB$59)&gt;0,AE57&lt;&gt;"N/A"),1,0)</f>
        <v>0</v>
      </c>
      <c r="AN57" s="12">
        <f>IF(AND($AI57=1,H57="",COUNTA(I57:$AB57,$D58:$AB$59)&gt;0),1,0)</f>
        <v>0</v>
      </c>
      <c r="AO57" s="12">
        <f>IF(AND($AI57=1,I57="",COUNTA(J57:$AB57,$D58:$AB$59)&gt;0),1,0)</f>
        <v>0</v>
      </c>
      <c r="AP57" s="12">
        <f>IF(AND($AI57=1,J57="",COUNTA(K57:$AB57,$D58:$AB$59)&gt;0),1,0)</f>
        <v>0</v>
      </c>
      <c r="AQ57" s="12">
        <f>IF(AND($AI57=1,K57="",COUNTA(L57:$AB57,$D58:$AB$59)&gt;0),1,0)</f>
        <v>0</v>
      </c>
      <c r="AR57" s="12">
        <f>IF(AND($AI57=1,L57="",'2) Coverages'!$D$17="Yes",COUNTA(M57:$AB57,$D58:$AB$59)&gt;0),1,0)</f>
        <v>0</v>
      </c>
      <c r="AS57" s="12">
        <f>IF(AND($AI57=1,M57="",'2) Coverages'!$D$18="Yes",COUNTA(N57:$AB57,$D58:$AB$59)&gt;0),1,0)</f>
        <v>0</v>
      </c>
      <c r="AT57" s="12">
        <f>IF(AND($AI57=1,N57="",COUNTA(O57:$AB57,$D58:$AB$59)&gt;0,SUM(AG57:AH57)&gt;0),1,0)</f>
        <v>0</v>
      </c>
      <c r="AU57" s="12">
        <f>IF(AND($AI57=1,O57="",COUNTA(P57:$AB57,$D58:$AB$59)&gt;0,SUM(AG57:AH57)&gt;0),1,0)</f>
        <v>0</v>
      </c>
      <c r="AV57" s="12">
        <f>IF(AND($AI57=1,P57="",COUNTA(Q57:$AB57,$D58:$AB$59)&gt;0),1,0)</f>
        <v>0</v>
      </c>
      <c r="AW57" s="12">
        <f>IF(AND($AI57=1,Q57="",P57="Business/Personal",COUNTA(R57:$AB57,$D58:$AB$59)&gt;0),1,0)</f>
        <v>0</v>
      </c>
      <c r="AX57" s="12">
        <f>IF(AND($AI57=1,R57="",COUNTA(S57:$AB57,$D58:$AB$59)&gt;0),1,0)</f>
        <v>0</v>
      </c>
      <c r="AY57" s="12">
        <f>IF(AND($AI57=1,S57="",COUNTA(T57:$AB57,$D58:$AB$59)&gt;0),1,0)</f>
        <v>0</v>
      </c>
      <c r="AZ57" s="12">
        <f>IF(AND($AI57=1,T57="",COUNTA(U57:$AB57,$D58:$AB$59)&gt;0),1,0)</f>
        <v>0</v>
      </c>
      <c r="BA57" s="12">
        <f>IF(AND($AI57=1,U57="",COUNTA(V57:$AB57,$D58:$AB$59)&gt;0),1,0)</f>
        <v>0</v>
      </c>
      <c r="BB57" s="12">
        <f>IF(AND($AI57=1,V57="",COUNTA(W57:$AB57,$D58:$AB$59)&gt;0),1,0)</f>
        <v>0</v>
      </c>
      <c r="BC57" s="12">
        <f>IF(AND($AI57=1,W57="",COUNTA(X57:$AB57,$D58:$AB$59)&gt;0),1,0)</f>
        <v>0</v>
      </c>
      <c r="BD57" s="12">
        <f>IF(AND($AI57=1,X57="",$W57="Yes",COUNTA(Y57:$AB57,$D58:$AB$59)&gt;0),1,0)</f>
        <v>0</v>
      </c>
      <c r="BE57" s="12">
        <f>IF(AND($AI57=1,Y57="",$W57="Yes",COUNTA(Z57:$AB57,$D58:$AB$59)&gt;0),1,0)</f>
        <v>0</v>
      </c>
      <c r="BF57" s="12">
        <f>IF(AND($AI57=1,Z57="",$W57="Yes",COUNTA(AA57:$AB57,$D58:$AB$59)&gt;0),1,0)</f>
        <v>0</v>
      </c>
      <c r="BG57" s="12">
        <f>IF(AND($AI57=1,AA57="",$W57="Yes",COUNTA(AB57:$AB57,$D58:$AB$59)&gt;0),1,0)</f>
        <v>0</v>
      </c>
      <c r="BH57" s="12">
        <f>IF(AND($AI57=1,AB57="",$W57="Yes",COUNTA($D58:$AB$59)&gt;0),1,0)</f>
        <v>0</v>
      </c>
      <c r="BI57" s="184"/>
      <c r="BJ57" s="183"/>
      <c r="BK57" s="183"/>
      <c r="BL57" s="183"/>
      <c r="BM57" s="183"/>
      <c r="BN57" s="183"/>
      <c r="BO57" s="183"/>
      <c r="BP57" s="183"/>
      <c r="BQ57" s="183"/>
      <c r="BR57" s="183"/>
      <c r="BS57" s="183"/>
      <c r="BT57" s="183"/>
      <c r="BU57" s="183"/>
      <c r="BV57" s="183"/>
      <c r="BW57" s="183"/>
      <c r="BX57" s="183"/>
      <c r="BY57" s="183"/>
      <c r="BZ57" s="183"/>
      <c r="CA57" s="183"/>
      <c r="CB57" s="183"/>
    </row>
    <row r="58" spans="1:80">
      <c r="A58" s="184"/>
      <c r="B58" s="22"/>
      <c r="C58" s="240">
        <v>39</v>
      </c>
      <c r="D58" s="259"/>
      <c r="E58" s="259"/>
      <c r="F58" s="259"/>
      <c r="G58" s="259"/>
      <c r="H58" s="259"/>
      <c r="I58" s="259"/>
      <c r="J58" s="259"/>
      <c r="K58" s="362"/>
      <c r="L58" s="219"/>
      <c r="M58" s="219"/>
      <c r="N58" s="219"/>
      <c r="O58" s="219"/>
      <c r="P58" s="259"/>
      <c r="Q58" s="301"/>
      <c r="R58" s="259"/>
      <c r="S58" s="259"/>
      <c r="T58" s="259"/>
      <c r="U58" s="259"/>
      <c r="V58" s="372"/>
      <c r="W58" s="259"/>
      <c r="X58" s="282"/>
      <c r="Y58" s="282"/>
      <c r="Z58" s="282"/>
      <c r="AA58" s="282"/>
      <c r="AB58" s="378"/>
      <c r="AC58" s="11"/>
      <c r="AD58" s="322" t="str">
        <f t="shared" si="15"/>
        <v>N/A</v>
      </c>
      <c r="AE58" s="165" t="str">
        <f t="shared" si="19"/>
        <v>N/A</v>
      </c>
      <c r="AF58" s="12" t="str">
        <f t="shared" si="20"/>
        <v>N/A</v>
      </c>
      <c r="AG58" s="12">
        <f t="shared" si="16"/>
        <v>0</v>
      </c>
      <c r="AH58" s="166">
        <f t="shared" si="17"/>
        <v>0</v>
      </c>
      <c r="AI58" s="333">
        <f t="shared" si="18"/>
        <v>0</v>
      </c>
      <c r="AJ58" s="12">
        <f>IF(AND($AI58=1,D58="",COUNTA(E58:$AB58,$D59:$AB$59)&gt;0),1,0)</f>
        <v>0</v>
      </c>
      <c r="AK58" s="12">
        <f>IF(AND($AI58=1,E58="",COUNTA(F58:$AB58,$D59:$AB$59)&gt;0),1,0)</f>
        <v>0</v>
      </c>
      <c r="AL58" s="12">
        <f>IF(AND($AI58=1,F58="",OR(E58="Pickup Truck 4x2",E58="Pickup Truck 4x4"),COUNTA(G58:$AB58,$D59:$AB$59)&gt;0),1,0)</f>
        <v>0</v>
      </c>
      <c r="AM58" s="12">
        <f>IF(AND($AI58=1,G58="",COUNTA(H58:$AB58,$D59:$AB$59)&gt;0,AE58&lt;&gt;"N/A"),1,0)</f>
        <v>0</v>
      </c>
      <c r="AN58" s="12">
        <f>IF(AND($AI58=1,H58="",COUNTA(I58:$AB58,$D59:$AB$59)&gt;0),1,0)</f>
        <v>0</v>
      </c>
      <c r="AO58" s="12">
        <f>IF(AND($AI58=1,I58="",COUNTA(J58:$AB58,$D59:$AB$59)&gt;0),1,0)</f>
        <v>0</v>
      </c>
      <c r="AP58" s="12">
        <f>IF(AND($AI58=1,J58="",COUNTA(K58:$AB58,$D59:$AB$59)&gt;0),1,0)</f>
        <v>0</v>
      </c>
      <c r="AQ58" s="12">
        <f>IF(AND($AI58=1,K58="",COUNTA(L58:$AB58,$D59:$AB$59)&gt;0),1,0)</f>
        <v>0</v>
      </c>
      <c r="AR58" s="12">
        <f>IF(AND($AI58=1,L58="",'2) Coverages'!$D$17="Yes",COUNTA(M58:$AB58,$D59:$AB$59)&gt;0),1,0)</f>
        <v>0</v>
      </c>
      <c r="AS58" s="12">
        <f>IF(AND($AI58=1,M58="",'2) Coverages'!$D$18="Yes",COUNTA(N58:$AB58,$D59:$AB$59)&gt;0),1,0)</f>
        <v>0</v>
      </c>
      <c r="AT58" s="12">
        <f>IF(AND($AI58=1,N58="",COUNTA(O58:$AB58,$D59:$AB$59)&gt;0,SUM(AG58:AH58)&gt;0),1,0)</f>
        <v>0</v>
      </c>
      <c r="AU58" s="12">
        <f>IF(AND($AI58=1,O58="",COUNTA(P58:$AB58,$D59:$AB$59)&gt;0,SUM(AG58:AH58)&gt;0),1,0)</f>
        <v>0</v>
      </c>
      <c r="AV58" s="12">
        <f>IF(AND($AI58=1,P58="",COUNTA(Q58:$AB58,$D59:$AB$59)&gt;0),1,0)</f>
        <v>0</v>
      </c>
      <c r="AW58" s="12">
        <f>IF(AND($AI58=1,Q58="",P58="Business/Personal",COUNTA(R58:$AB58,$D59:$AB$59)&gt;0),1,0)</f>
        <v>0</v>
      </c>
      <c r="AX58" s="12">
        <f>IF(AND($AI58=1,R58="",COUNTA(S58:$AB58,$D59:$AB$59)&gt;0),1,0)</f>
        <v>0</v>
      </c>
      <c r="AY58" s="12">
        <f>IF(AND($AI58=1,S58="",COUNTA(T58:$AB58,$D59:$AB$59)&gt;0),1,0)</f>
        <v>0</v>
      </c>
      <c r="AZ58" s="12">
        <f>IF(AND($AI58=1,T58="",COUNTA(U58:$AB58,$D59:$AB$59)&gt;0),1,0)</f>
        <v>0</v>
      </c>
      <c r="BA58" s="12">
        <f>IF(AND($AI58=1,U58="",COUNTA(V58:$AB58,$D59:$AB$59)&gt;0),1,0)</f>
        <v>0</v>
      </c>
      <c r="BB58" s="12">
        <f>IF(AND($AI58=1,V58="",COUNTA(W58:$AB58,$D59:$AB$59)&gt;0),1,0)</f>
        <v>0</v>
      </c>
      <c r="BC58" s="12">
        <f>IF(AND($AI58=1,W58="",COUNTA(X58:$AB58,$D59:$AB$59)&gt;0),1,0)</f>
        <v>0</v>
      </c>
      <c r="BD58" s="12">
        <f>IF(AND($AI58=1,X58="",$W58="Yes",COUNTA(Y58:$AB58,$D59:$AB$59)&gt;0),1,0)</f>
        <v>0</v>
      </c>
      <c r="BE58" s="12">
        <f>IF(AND($AI58=1,Y58="",$W58="Yes",COUNTA(Z58:$AB58,$D59:$AB$59)&gt;0),1,0)</f>
        <v>0</v>
      </c>
      <c r="BF58" s="12">
        <f>IF(AND($AI58=1,Z58="",$W58="Yes",COUNTA(AA58:$AB58,$D59:$AB$59)&gt;0),1,0)</f>
        <v>0</v>
      </c>
      <c r="BG58" s="12">
        <f>IF(AND($AI58=1,AA58="",$W58="Yes",COUNTA(AB58:$AB58,$D59:$AB$59)&gt;0),1,0)</f>
        <v>0</v>
      </c>
      <c r="BH58" s="12">
        <f>IF(AND($AI58=1,AB58="",$W58="Yes",COUNTA($D59:$AB$59)&gt;0),1,0)</f>
        <v>0</v>
      </c>
      <c r="BI58" s="184"/>
      <c r="BJ58" s="183"/>
      <c r="BK58" s="183"/>
      <c r="BL58" s="183"/>
      <c r="BM58" s="183"/>
      <c r="BN58" s="183"/>
      <c r="BO58" s="183"/>
      <c r="BP58" s="183"/>
      <c r="BQ58" s="183"/>
      <c r="BR58" s="183"/>
      <c r="BS58" s="183"/>
      <c r="BT58" s="183"/>
      <c r="BU58" s="183"/>
      <c r="BV58" s="183"/>
      <c r="BW58" s="183"/>
      <c r="BX58" s="183"/>
      <c r="BY58" s="183"/>
      <c r="BZ58" s="183"/>
      <c r="CA58" s="183"/>
      <c r="CB58" s="183"/>
    </row>
    <row r="59" spans="1:80" ht="16.149999999999999" thickBot="1">
      <c r="A59" s="184"/>
      <c r="B59" s="22"/>
      <c r="C59" s="240">
        <v>40</v>
      </c>
      <c r="D59" s="259"/>
      <c r="E59" s="259"/>
      <c r="F59" s="259"/>
      <c r="G59" s="259"/>
      <c r="H59" s="259"/>
      <c r="I59" s="259"/>
      <c r="J59" s="259"/>
      <c r="K59" s="362"/>
      <c r="L59" s="219"/>
      <c r="M59" s="219"/>
      <c r="N59" s="219"/>
      <c r="O59" s="219"/>
      <c r="P59" s="259"/>
      <c r="Q59" s="301"/>
      <c r="R59" s="259"/>
      <c r="S59" s="259"/>
      <c r="T59" s="259"/>
      <c r="U59" s="259"/>
      <c r="V59" s="372"/>
      <c r="W59" s="259"/>
      <c r="X59" s="282"/>
      <c r="Y59" s="282"/>
      <c r="Z59" s="282"/>
      <c r="AA59" s="282"/>
      <c r="AB59" s="378"/>
      <c r="AC59" s="11"/>
      <c r="AD59" s="325" t="str">
        <f t="shared" si="15"/>
        <v>N/A</v>
      </c>
      <c r="AE59" s="354" t="str">
        <f t="shared" si="19"/>
        <v>N/A</v>
      </c>
      <c r="AF59" s="326" t="str">
        <f t="shared" si="20"/>
        <v>N/A</v>
      </c>
      <c r="AG59" s="326">
        <f t="shared" si="16"/>
        <v>0</v>
      </c>
      <c r="AH59" s="327">
        <f t="shared" si="17"/>
        <v>0</v>
      </c>
      <c r="AI59" s="333">
        <f t="shared" ref="AI59" si="21">IF(COUNTA(D59:AB59)&gt;0,1,0)</f>
        <v>0</v>
      </c>
      <c r="AJ59" s="12">
        <f>IF(AND($AI59=1,D59="",COUNTA(E59:$AB59,$D$59:$AB60)&gt;0),1,0)</f>
        <v>0</v>
      </c>
      <c r="AK59" s="12">
        <f>IF(AND($AI59=1,E59="",COUNTA(F59:$AB59,$D$59:$AB60)&gt;0),1,0)</f>
        <v>0</v>
      </c>
      <c r="AL59" s="12">
        <f>IF(AND($AI59=1,F59="",OR(E59="Pickup Truck 4x2",E59="Pickup Truck 4x4"),COUNTA(G59:$AB59,$D$59:$AB60)&gt;0),1,0)</f>
        <v>0</v>
      </c>
      <c r="AM59" s="12">
        <f>IF(AND($AI59=1,G59="",COUNTA(H59:$AB59,$D$59:$AB60)&gt;0,AE59&lt;&gt;"N/A"),1,0)</f>
        <v>0</v>
      </c>
      <c r="AN59" s="12">
        <f>IF(AND($AI59=1,H59="",COUNTA(I59:$AB59,$D$59:$AB60)&gt;0),1,0)</f>
        <v>0</v>
      </c>
      <c r="AO59" s="12">
        <f>IF(AND($AI59=1,I59="",COUNTA(J59:$AB59,$D$59:$AB60)&gt;0),1,0)</f>
        <v>0</v>
      </c>
      <c r="AP59" s="12">
        <f>IF(AND($AI59=1,J59="",COUNTA(K59:$AB59,$D$59:$AB60)&gt;0),1,0)</f>
        <v>0</v>
      </c>
      <c r="AQ59" s="12">
        <f>IF(AND($AI59=1,K59="",COUNTA(L59:$AB59,$D$59:$AB60)&gt;0),1,0)</f>
        <v>0</v>
      </c>
      <c r="AR59" s="12">
        <f>IF(AND($AI59=1,L59="",'2) Coverages'!$D$17="Yes",COUNTA(M59:$AB59,$D$59:$AB60)&gt;0),1,0)</f>
        <v>0</v>
      </c>
      <c r="AS59" s="12">
        <f>IF(AND($AI59=1,M59="",'2) Coverages'!$D$18="Yes",COUNTA(N59:$AB59,$D$59:$AB60)&gt;0),1,0)</f>
        <v>0</v>
      </c>
      <c r="AT59" s="12">
        <f>IF(AND($AI59=1,N59="",COUNTA(O59:$AB59,$D$59:$AB60)&gt;0,SUM(AG59:AH59)&gt;0),1,0)</f>
        <v>0</v>
      </c>
      <c r="AU59" s="12">
        <f>IF(AND($AI59=1,O59="",COUNTA(P59:$AB59,$D$59:$AB60)&gt;0,SUM(AG59:AH59)&gt;0),1,0)</f>
        <v>0</v>
      </c>
      <c r="AV59" s="12">
        <f>IF(AND($AI59=1,P59="",COUNTA(Q59:$AB59,$D$59:$AB60)&gt;0),1,0)</f>
        <v>0</v>
      </c>
      <c r="AW59" s="12">
        <f>IF(AND($AI59=1,Q59="",P59="Business/Personal",COUNTA(R59:$AB59,$D$59:$AB60)&gt;0),1,0)</f>
        <v>0</v>
      </c>
      <c r="AX59" s="12">
        <f>IF(AND($AI59=1,R59="",COUNTA(S59:$AB59,$D$59:$AB60)&gt;0),1,0)</f>
        <v>0</v>
      </c>
      <c r="AY59" s="12">
        <f>IF(AND($AI59=1,S59="",COUNTA(T59:$AB59,$D$59:$AB60)&gt;0),1,0)</f>
        <v>0</v>
      </c>
      <c r="AZ59" s="12">
        <f>IF(AND($AI59=1,T59="",COUNTA(U59:$AB59,$D$59:$AB60)&gt;0),1,0)</f>
        <v>0</v>
      </c>
      <c r="BA59" s="12">
        <f>IF(AND($AI59=1,U59="",COUNTA(V59:$AB59,$D$59:$AB60)&gt;0),1,0)</f>
        <v>0</v>
      </c>
      <c r="BB59" s="12">
        <f>IF(AND($AI59=1,V59="",COUNTA(W59:$AB59,$D$59:$AB60)&gt;0),1,0)</f>
        <v>0</v>
      </c>
      <c r="BC59" s="12">
        <f>IF(AND($AI59=1,W59="",COUNTA(X59:$AB59,$D$59:$AB60)&gt;0),1,0)</f>
        <v>0</v>
      </c>
      <c r="BD59" s="12">
        <f>IF(AND($AI59=1,X59="",$W59="Yes",COUNTA(Y59:$AB59,$D$59:$AB60)&gt;0),1,0)</f>
        <v>0</v>
      </c>
      <c r="BE59" s="12">
        <f>IF(AND($AI59=1,Y59="",$W59="Yes",COUNTA(Z59:$AB59,$D$59:$AB60)&gt;0),1,0)</f>
        <v>0</v>
      </c>
      <c r="BF59" s="12">
        <f>IF(AND($AI59=1,Z59="",$W59="Yes",COUNTA(AA59:$AB59,$D$59:$AB60)&gt;0),1,0)</f>
        <v>0</v>
      </c>
      <c r="BG59" s="12">
        <f>IF(AND($AI59=1,AA59="",$W59="Yes",COUNTA(AB59:$AB59,$D$59:$AB60)&gt;0),1,0)</f>
        <v>0</v>
      </c>
      <c r="BH59" s="12">
        <f>IF(AND($AI59=1,AB59="",$W59="Yes",COUNTA($D$59:$AB60)&gt;0),1,0)</f>
        <v>0</v>
      </c>
      <c r="BI59" s="184"/>
      <c r="BJ59" s="183"/>
      <c r="BK59" s="183"/>
      <c r="BL59" s="183"/>
      <c r="BM59" s="183"/>
      <c r="BN59" s="183"/>
      <c r="BO59" s="183"/>
      <c r="BP59" s="183"/>
      <c r="BQ59" s="183"/>
      <c r="BR59" s="183"/>
      <c r="BS59" s="183"/>
      <c r="BT59" s="183"/>
      <c r="BU59" s="183"/>
      <c r="BV59" s="183"/>
      <c r="BW59" s="183"/>
      <c r="BX59" s="183"/>
      <c r="BY59" s="183"/>
      <c r="BZ59" s="183"/>
      <c r="CA59" s="183"/>
      <c r="CB59" s="183"/>
    </row>
    <row r="60" spans="1:80" ht="16.149999999999999" thickBot="1">
      <c r="A60" s="184"/>
      <c r="B60" s="35"/>
      <c r="C60" s="36"/>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37"/>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3"/>
      <c r="BK60" s="183"/>
      <c r="BL60" s="183"/>
      <c r="BM60" s="183"/>
      <c r="BN60" s="183"/>
      <c r="BO60" s="183"/>
      <c r="BP60" s="183"/>
      <c r="BQ60" s="183"/>
      <c r="BR60" s="183"/>
      <c r="BS60" s="183"/>
      <c r="BT60" s="183"/>
      <c r="BU60" s="183"/>
      <c r="BV60" s="183"/>
      <c r="BW60" s="183"/>
      <c r="BX60" s="183"/>
      <c r="BY60" s="183"/>
      <c r="BZ60" s="183"/>
      <c r="CA60" s="183"/>
      <c r="CB60" s="183"/>
    </row>
    <row r="61" spans="1:80" ht="16.149999999999999" thickBot="1">
      <c r="A61" s="184"/>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3"/>
      <c r="BK61" s="183"/>
      <c r="BL61" s="183"/>
      <c r="BM61" s="183"/>
      <c r="BN61" s="183"/>
      <c r="BO61" s="183"/>
      <c r="BP61" s="183"/>
      <c r="BQ61" s="183"/>
      <c r="BR61" s="183"/>
      <c r="BS61" s="183"/>
      <c r="BT61" s="183"/>
      <c r="BU61" s="183"/>
      <c r="BV61" s="183"/>
      <c r="BW61" s="183"/>
      <c r="BX61" s="183"/>
      <c r="BY61" s="183"/>
      <c r="BZ61" s="183"/>
      <c r="CA61" s="183"/>
      <c r="CB61" s="183"/>
    </row>
    <row r="62" spans="1:80">
      <c r="B62" s="2"/>
      <c r="C62" s="346" t="s">
        <v>176</v>
      </c>
      <c r="D62" s="38"/>
      <c r="E62" s="39"/>
      <c r="F62" s="3"/>
      <c r="G62" s="3"/>
      <c r="H62" s="3"/>
      <c r="I62" s="3"/>
      <c r="J62" s="3"/>
      <c r="K62" s="3"/>
      <c r="L62" s="3"/>
      <c r="M62" s="3"/>
      <c r="N62" s="3"/>
      <c r="O62" s="3"/>
      <c r="P62" s="3"/>
      <c r="Q62" s="3"/>
      <c r="R62" s="3"/>
      <c r="S62" s="3"/>
      <c r="T62" s="3"/>
      <c r="U62" s="3"/>
      <c r="V62" s="3"/>
      <c r="W62" s="3"/>
      <c r="X62" s="3"/>
      <c r="Y62" s="3"/>
      <c r="Z62" s="3"/>
      <c r="AA62" s="3"/>
      <c r="AB62" s="3"/>
      <c r="AC62" s="32"/>
      <c r="AD62" s="184"/>
      <c r="AE62" s="184"/>
      <c r="AF62" s="184"/>
      <c r="AG62" s="184"/>
      <c r="AH62" s="184"/>
      <c r="AI62" s="184"/>
      <c r="AJ62" s="184"/>
      <c r="AK62" s="184"/>
      <c r="AL62" s="184"/>
      <c r="AM62" s="184"/>
      <c r="AN62" s="184"/>
      <c r="AO62" s="184"/>
      <c r="AP62" s="184"/>
      <c r="AQ62" s="184"/>
      <c r="AR62" s="184"/>
      <c r="AS62" s="184"/>
      <c r="AT62" s="184"/>
      <c r="AU62" s="184"/>
      <c r="AV62" s="184"/>
      <c r="AW62" s="184"/>
      <c r="AX62" s="184"/>
      <c r="AY62" s="184"/>
      <c r="AZ62" s="184"/>
      <c r="BA62" s="184"/>
      <c r="BB62" s="184"/>
      <c r="BC62" s="184"/>
      <c r="BD62" s="184"/>
      <c r="BE62" s="184"/>
      <c r="BF62" s="184"/>
      <c r="BG62" s="184"/>
      <c r="BH62" s="184"/>
      <c r="BI62" s="184"/>
      <c r="BJ62" s="183"/>
      <c r="BK62" s="183"/>
      <c r="BL62" s="183"/>
      <c r="BM62" s="183"/>
      <c r="BN62" s="183"/>
      <c r="BO62" s="183"/>
      <c r="BP62" s="183"/>
      <c r="BQ62" s="183"/>
      <c r="BR62" s="183"/>
      <c r="BS62" s="183"/>
      <c r="BT62" s="183"/>
      <c r="BU62" s="183"/>
      <c r="BV62" s="183"/>
      <c r="BW62" s="183"/>
      <c r="BX62" s="183"/>
      <c r="BY62" s="183"/>
      <c r="BZ62" s="183"/>
      <c r="CA62" s="183"/>
      <c r="CB62" s="183"/>
    </row>
    <row r="63" spans="1:80" ht="31.15">
      <c r="A63" s="184"/>
      <c r="B63" s="22"/>
      <c r="C63" s="188" t="s">
        <v>177</v>
      </c>
      <c r="D63" s="208" t="s">
        <v>152</v>
      </c>
      <c r="E63" s="208" t="s">
        <v>153</v>
      </c>
      <c r="F63" s="208" t="s">
        <v>154</v>
      </c>
      <c r="G63" s="208" t="s">
        <v>122</v>
      </c>
      <c r="H63" s="188" t="s">
        <v>155</v>
      </c>
      <c r="I63" s="188" t="s">
        <v>156</v>
      </c>
      <c r="J63" s="188" t="s">
        <v>157</v>
      </c>
      <c r="K63" s="188" t="s">
        <v>158</v>
      </c>
      <c r="L63" s="208" t="s">
        <v>159</v>
      </c>
      <c r="M63" s="208" t="s">
        <v>160</v>
      </c>
      <c r="N63" s="208" t="s">
        <v>161</v>
      </c>
      <c r="O63" s="208" t="s">
        <v>162</v>
      </c>
      <c r="P63" s="208" t="s">
        <v>163</v>
      </c>
      <c r="Q63" s="208" t="s">
        <v>164</v>
      </c>
      <c r="R63" s="208" t="s">
        <v>165</v>
      </c>
      <c r="S63" s="208" t="s">
        <v>166</v>
      </c>
      <c r="T63" s="208" t="s">
        <v>167</v>
      </c>
      <c r="U63" s="208" t="s">
        <v>178</v>
      </c>
      <c r="V63" s="208" t="s">
        <v>169</v>
      </c>
      <c r="W63" s="208" t="s">
        <v>170</v>
      </c>
      <c r="X63" s="208" t="s">
        <v>171</v>
      </c>
      <c r="Y63" s="208" t="s">
        <v>172</v>
      </c>
      <c r="Z63" s="208" t="s">
        <v>173</v>
      </c>
      <c r="AA63" s="208" t="s">
        <v>174</v>
      </c>
      <c r="AB63" s="208" t="s">
        <v>175</v>
      </c>
      <c r="AC63" s="11"/>
      <c r="AD63" s="324" t="s">
        <v>121</v>
      </c>
      <c r="AE63" s="188" t="s">
        <v>122</v>
      </c>
      <c r="AF63" s="323" t="s">
        <v>123</v>
      </c>
      <c r="AG63" s="188" t="s">
        <v>124</v>
      </c>
      <c r="AH63" s="184"/>
      <c r="AI63" s="184"/>
      <c r="AJ63" s="184"/>
      <c r="AK63" s="184"/>
      <c r="AL63" s="184"/>
      <c r="AM63" s="184"/>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3"/>
      <c r="BK63" s="183"/>
      <c r="BL63" s="183"/>
      <c r="BM63" s="183"/>
      <c r="BN63" s="183"/>
      <c r="BO63" s="183"/>
      <c r="BP63" s="183"/>
      <c r="BQ63" s="183"/>
      <c r="BR63" s="183"/>
      <c r="BS63" s="183"/>
      <c r="BT63" s="183"/>
      <c r="BU63" s="183"/>
      <c r="BV63" s="183"/>
      <c r="BW63" s="183"/>
      <c r="BX63" s="183"/>
      <c r="BY63" s="183"/>
      <c r="BZ63" s="183"/>
      <c r="CA63" s="183"/>
      <c r="CB63" s="183"/>
    </row>
    <row r="64" spans="1:80">
      <c r="A64" s="184"/>
      <c r="B64" s="22"/>
      <c r="C64" s="240" t="s">
        <v>179</v>
      </c>
      <c r="D64" s="203" t="s">
        <v>180</v>
      </c>
      <c r="E64" s="203" t="s">
        <v>181</v>
      </c>
      <c r="F64" s="220"/>
      <c r="G64" s="259"/>
      <c r="H64" s="203">
        <v>2016</v>
      </c>
      <c r="I64" s="203" t="s">
        <v>182</v>
      </c>
      <c r="J64" s="203">
        <v>379</v>
      </c>
      <c r="K64" s="367" t="s">
        <v>183</v>
      </c>
      <c r="L64" s="283">
        <v>2000</v>
      </c>
      <c r="M64" s="283">
        <v>2000</v>
      </c>
      <c r="N64" s="219">
        <v>65000</v>
      </c>
      <c r="O64" s="283">
        <v>5000</v>
      </c>
      <c r="P64" s="203" t="s">
        <v>184</v>
      </c>
      <c r="Q64" s="221"/>
      <c r="R64" s="203">
        <v>200</v>
      </c>
      <c r="S64" s="203" t="s">
        <v>185</v>
      </c>
      <c r="T64" s="203" t="s">
        <v>186</v>
      </c>
      <c r="U64" s="203" t="s">
        <v>187</v>
      </c>
      <c r="V64" s="203">
        <v>12345</v>
      </c>
      <c r="W64" s="203" t="s">
        <v>188</v>
      </c>
      <c r="X64" s="285" t="s">
        <v>189</v>
      </c>
      <c r="Y64" s="285" t="s">
        <v>190</v>
      </c>
      <c r="Z64" s="285" t="s">
        <v>186</v>
      </c>
      <c r="AA64" s="285" t="s">
        <v>187</v>
      </c>
      <c r="AB64" s="285">
        <v>56789</v>
      </c>
      <c r="AC64" s="11"/>
      <c r="AD64" s="165" t="str">
        <f>IF(E64="Pickup Truck 4x4","Hitch_Type",IF(E64="Pickup Truck 4x2","Hitch_Type","N/A"))</f>
        <v>N/A</v>
      </c>
      <c r="AE64" s="165" t="str">
        <f t="shared" ref="AE64:AE67" si="22">IF(AND(D64="Truck",E64&lt;&gt;"Tractor",E64&lt;&gt;"Pickup Truck 4x2",E64&lt;&gt;"Pickup Truck 4x4"),"GVW","N/A")</f>
        <v>N/A</v>
      </c>
      <c r="AF64" s="12" t="str">
        <f t="shared" ref="AF64:AF67" si="23">IF(P64="Personal Only","Personal",IF(P64="Business/Personal","Personal","N/A"))</f>
        <v>N/A</v>
      </c>
      <c r="AG64" s="12">
        <f>IF(OR(AND(L64&lt;&gt;"",L64&lt;&gt;"N/A"),AND(M64&lt;&gt;"",M64&lt;&gt;"N/A")),1,0)</f>
        <v>1</v>
      </c>
      <c r="AH64" s="184"/>
      <c r="AI64" s="184"/>
      <c r="AJ64" s="184"/>
      <c r="AK64" s="184"/>
      <c r="AL64" s="184"/>
      <c r="AM64" s="184"/>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3"/>
      <c r="BK64" s="183"/>
      <c r="BL64" s="183"/>
      <c r="BM64" s="183"/>
      <c r="BN64" s="183"/>
      <c r="BO64" s="183"/>
      <c r="BP64" s="183"/>
      <c r="BQ64" s="183"/>
      <c r="BR64" s="183"/>
      <c r="BS64" s="183"/>
      <c r="BT64" s="183"/>
      <c r="BU64" s="183"/>
      <c r="BV64" s="183"/>
      <c r="BW64" s="183"/>
      <c r="BX64" s="183"/>
      <c r="BY64" s="183"/>
      <c r="BZ64" s="183"/>
      <c r="CA64" s="183"/>
      <c r="CB64" s="183"/>
    </row>
    <row r="65" spans="1:80">
      <c r="A65" s="184"/>
      <c r="B65" s="22"/>
      <c r="C65" s="240" t="s">
        <v>191</v>
      </c>
      <c r="D65" s="203" t="s">
        <v>192</v>
      </c>
      <c r="E65" s="203" t="s">
        <v>193</v>
      </c>
      <c r="F65" s="220"/>
      <c r="G65" s="259"/>
      <c r="H65" s="203">
        <v>2015</v>
      </c>
      <c r="I65" s="203" t="s">
        <v>194</v>
      </c>
      <c r="J65" s="203" t="s">
        <v>192</v>
      </c>
      <c r="K65" s="367" t="s">
        <v>183</v>
      </c>
      <c r="L65" s="283">
        <v>1000</v>
      </c>
      <c r="M65" s="283">
        <v>1000</v>
      </c>
      <c r="N65" s="219">
        <v>25000</v>
      </c>
      <c r="O65" s="283">
        <v>0</v>
      </c>
      <c r="P65" s="203" t="s">
        <v>184</v>
      </c>
      <c r="Q65" s="221"/>
      <c r="R65" s="203" t="s">
        <v>195</v>
      </c>
      <c r="S65" s="203" t="s">
        <v>185</v>
      </c>
      <c r="T65" s="203" t="s">
        <v>186</v>
      </c>
      <c r="U65" s="203" t="s">
        <v>187</v>
      </c>
      <c r="V65" s="203">
        <v>12345</v>
      </c>
      <c r="W65" s="203" t="s">
        <v>188</v>
      </c>
      <c r="X65" s="285" t="s">
        <v>189</v>
      </c>
      <c r="Y65" s="285" t="s">
        <v>190</v>
      </c>
      <c r="Z65" s="285" t="s">
        <v>186</v>
      </c>
      <c r="AA65" s="285" t="s">
        <v>187</v>
      </c>
      <c r="AB65" s="285">
        <v>56789</v>
      </c>
      <c r="AC65" s="11"/>
      <c r="AD65" s="165" t="str">
        <f>IF(E65="Pickup Truck 4x4","Hitch_Type",IF(E65="Pickup Truck 4x2","Hitch_Type","N/A"))</f>
        <v>N/A</v>
      </c>
      <c r="AE65" s="165" t="str">
        <f t="shared" si="22"/>
        <v>N/A</v>
      </c>
      <c r="AF65" s="12" t="str">
        <f t="shared" si="23"/>
        <v>N/A</v>
      </c>
      <c r="AG65" s="12">
        <f t="shared" ref="AG65:AG67" si="24">IF(OR(AND(L65&lt;&gt;"",L65&lt;&gt;"N/A"),AND(M65&lt;&gt;"",M65&lt;&gt;"N/A")),1,0)</f>
        <v>1</v>
      </c>
      <c r="AH65" s="184"/>
      <c r="AI65" s="184"/>
      <c r="AJ65" s="184"/>
      <c r="AK65" s="184"/>
      <c r="AL65" s="184"/>
      <c r="AM65" s="184"/>
      <c r="AN65" s="184"/>
      <c r="AO65" s="184"/>
      <c r="AP65" s="184"/>
      <c r="AQ65" s="184"/>
      <c r="AR65" s="184"/>
      <c r="AS65" s="184"/>
      <c r="AT65" s="184"/>
      <c r="AU65" s="184"/>
      <c r="AV65" s="184"/>
      <c r="AW65" s="184"/>
      <c r="AX65" s="184"/>
      <c r="AY65" s="184"/>
      <c r="AZ65" s="184"/>
      <c r="BA65" s="184"/>
      <c r="BB65" s="184"/>
      <c r="BC65" s="184"/>
      <c r="BD65" s="184"/>
      <c r="BE65" s="184"/>
      <c r="BF65" s="184"/>
      <c r="BG65" s="184"/>
      <c r="BH65" s="184"/>
      <c r="BI65" s="184"/>
      <c r="BJ65" s="183"/>
      <c r="BK65" s="183"/>
      <c r="BL65" s="183"/>
      <c r="BM65" s="183"/>
      <c r="BN65" s="183"/>
      <c r="BO65" s="183"/>
      <c r="BP65" s="183"/>
      <c r="BQ65" s="183"/>
      <c r="BR65" s="183"/>
      <c r="BS65" s="183"/>
      <c r="BT65" s="183"/>
      <c r="BU65" s="183"/>
      <c r="BV65" s="183"/>
      <c r="BW65" s="183"/>
      <c r="BX65" s="183"/>
      <c r="BY65" s="183"/>
      <c r="BZ65" s="183"/>
      <c r="CA65" s="183"/>
      <c r="CB65" s="183"/>
    </row>
    <row r="66" spans="1:80" ht="16.899999999999999" customHeight="1">
      <c r="A66" s="184"/>
      <c r="B66" s="22"/>
      <c r="C66" s="240" t="s">
        <v>196</v>
      </c>
      <c r="D66" s="203" t="s">
        <v>180</v>
      </c>
      <c r="E66" s="203" t="s">
        <v>197</v>
      </c>
      <c r="F66" s="203" t="s">
        <v>198</v>
      </c>
      <c r="G66" s="259"/>
      <c r="H66" s="203">
        <v>2018</v>
      </c>
      <c r="I66" s="203" t="s">
        <v>199</v>
      </c>
      <c r="J66" s="203" t="s">
        <v>200</v>
      </c>
      <c r="K66" s="367" t="s">
        <v>183</v>
      </c>
      <c r="L66" s="283">
        <v>1000</v>
      </c>
      <c r="M66" s="283">
        <v>1000</v>
      </c>
      <c r="N66" s="219">
        <v>40000</v>
      </c>
      <c r="O66" s="283">
        <v>1000</v>
      </c>
      <c r="P66" s="203" t="s">
        <v>201</v>
      </c>
      <c r="Q66" s="284">
        <v>0.1</v>
      </c>
      <c r="R66" s="203">
        <v>100</v>
      </c>
      <c r="S66" s="203" t="s">
        <v>185</v>
      </c>
      <c r="T66" s="203" t="s">
        <v>186</v>
      </c>
      <c r="U66" s="203" t="s">
        <v>187</v>
      </c>
      <c r="V66" s="203">
        <v>12345</v>
      </c>
      <c r="W66" s="203" t="s">
        <v>188</v>
      </c>
      <c r="X66" s="285" t="s">
        <v>189</v>
      </c>
      <c r="Y66" s="285" t="s">
        <v>190</v>
      </c>
      <c r="Z66" s="285" t="s">
        <v>186</v>
      </c>
      <c r="AA66" s="285" t="s">
        <v>187</v>
      </c>
      <c r="AB66" s="285">
        <v>56789</v>
      </c>
      <c r="AC66" s="11"/>
      <c r="AD66" s="165" t="str">
        <f>IF(E66="Pickup Truck 4x4","Hitch_Type",IF(E66="Pickup Truck 4x2","Hitch_Type","N/A"))</f>
        <v>Hitch_Type</v>
      </c>
      <c r="AE66" s="165" t="str">
        <f t="shared" si="22"/>
        <v>N/A</v>
      </c>
      <c r="AF66" s="12" t="str">
        <f t="shared" si="23"/>
        <v>Personal</v>
      </c>
      <c r="AG66" s="12">
        <f t="shared" si="24"/>
        <v>1</v>
      </c>
      <c r="AH66" s="184"/>
      <c r="AI66" s="184"/>
      <c r="AJ66" s="184"/>
      <c r="AK66" s="184"/>
      <c r="AL66" s="184"/>
      <c r="AM66" s="184"/>
      <c r="AN66" s="184"/>
      <c r="AO66" s="184"/>
      <c r="AP66" s="184"/>
      <c r="AQ66" s="184"/>
      <c r="AR66" s="184"/>
      <c r="AS66" s="184"/>
      <c r="AT66" s="184"/>
      <c r="AU66" s="184"/>
      <c r="AV66" s="184"/>
      <c r="AW66" s="184"/>
      <c r="AX66" s="184"/>
      <c r="AY66" s="184"/>
      <c r="AZ66" s="184"/>
      <c r="BA66" s="184"/>
      <c r="BB66" s="184"/>
      <c r="BC66" s="184"/>
      <c r="BD66" s="184"/>
      <c r="BE66" s="184"/>
      <c r="BF66" s="184"/>
      <c r="BG66" s="184"/>
      <c r="BH66" s="184"/>
      <c r="BI66" s="184"/>
      <c r="BJ66" s="183"/>
      <c r="BK66" s="183"/>
      <c r="BL66" s="183"/>
      <c r="BM66" s="183"/>
      <c r="BN66" s="183"/>
      <c r="BO66" s="183"/>
      <c r="BP66" s="183"/>
      <c r="BQ66" s="183"/>
      <c r="BR66" s="183"/>
      <c r="BS66" s="183"/>
      <c r="BT66" s="183"/>
      <c r="BU66" s="183"/>
      <c r="BV66" s="183"/>
      <c r="BW66" s="183"/>
      <c r="BX66" s="183"/>
      <c r="BY66" s="183"/>
      <c r="BZ66" s="183"/>
      <c r="CA66" s="183"/>
      <c r="CB66" s="183"/>
    </row>
    <row r="67" spans="1:80" ht="16.149999999999999" thickBot="1">
      <c r="A67" s="184"/>
      <c r="B67" s="22"/>
      <c r="C67" s="240" t="s">
        <v>202</v>
      </c>
      <c r="D67" s="203" t="s">
        <v>203</v>
      </c>
      <c r="E67" s="203" t="s">
        <v>204</v>
      </c>
      <c r="F67" s="220"/>
      <c r="G67" s="259"/>
      <c r="H67" s="203">
        <v>2014</v>
      </c>
      <c r="I67" s="203" t="s">
        <v>199</v>
      </c>
      <c r="J67" s="203" t="s">
        <v>205</v>
      </c>
      <c r="K67" s="367" t="s">
        <v>183</v>
      </c>
      <c r="L67" s="361" t="s">
        <v>206</v>
      </c>
      <c r="M67" s="361" t="s">
        <v>206</v>
      </c>
      <c r="N67" s="219"/>
      <c r="O67" s="219"/>
      <c r="P67" s="203" t="s">
        <v>184</v>
      </c>
      <c r="Q67" s="221"/>
      <c r="R67" s="203">
        <v>50</v>
      </c>
      <c r="S67" s="203" t="s">
        <v>185</v>
      </c>
      <c r="T67" s="203" t="s">
        <v>186</v>
      </c>
      <c r="U67" s="203" t="s">
        <v>187</v>
      </c>
      <c r="V67" s="203">
        <v>12345</v>
      </c>
      <c r="W67" s="203" t="s">
        <v>207</v>
      </c>
      <c r="X67" s="222"/>
      <c r="Y67" s="222"/>
      <c r="Z67" s="222"/>
      <c r="AA67" s="222"/>
      <c r="AB67" s="222"/>
      <c r="AC67" s="11"/>
      <c r="AD67" s="165" t="str">
        <f>IF(E67="Pickup Truck 4x4","Hitch_Type",IF(E67="Pickup Truck 4x2","Hitch_Type","N/A"))</f>
        <v>N/A</v>
      </c>
      <c r="AE67" s="354" t="str">
        <f t="shared" si="22"/>
        <v>N/A</v>
      </c>
      <c r="AF67" s="12" t="str">
        <f t="shared" si="23"/>
        <v>N/A</v>
      </c>
      <c r="AG67" s="12">
        <f t="shared" si="24"/>
        <v>0</v>
      </c>
      <c r="AH67" s="184"/>
      <c r="AI67" s="184"/>
      <c r="AJ67" s="184"/>
      <c r="AK67" s="184"/>
      <c r="AL67" s="184"/>
      <c r="AM67" s="184"/>
      <c r="AN67" s="184"/>
      <c r="AO67" s="184"/>
      <c r="AP67" s="184"/>
      <c r="AQ67" s="184"/>
      <c r="AR67" s="184"/>
      <c r="AS67" s="184"/>
      <c r="AT67" s="184"/>
      <c r="AU67" s="184"/>
      <c r="AV67" s="184"/>
      <c r="AW67" s="184"/>
      <c r="AX67" s="184"/>
      <c r="AY67" s="184"/>
      <c r="AZ67" s="184"/>
      <c r="BA67" s="184"/>
      <c r="BB67" s="184"/>
      <c r="BC67" s="184"/>
      <c r="BD67" s="184"/>
      <c r="BE67" s="184"/>
      <c r="BF67" s="184"/>
      <c r="BG67" s="184"/>
      <c r="BH67" s="184"/>
      <c r="BI67" s="184"/>
      <c r="BJ67" s="183"/>
      <c r="BK67" s="183"/>
      <c r="BL67" s="183"/>
      <c r="BM67" s="183"/>
      <c r="BN67" s="183"/>
      <c r="BO67" s="183"/>
      <c r="BP67" s="183"/>
      <c r="BQ67" s="183"/>
      <c r="BR67" s="183"/>
      <c r="BS67" s="183"/>
      <c r="BT67" s="183"/>
      <c r="BU67" s="183"/>
      <c r="BV67" s="183"/>
      <c r="BW67" s="183"/>
      <c r="BX67" s="183"/>
      <c r="BY67" s="183"/>
      <c r="BZ67" s="183"/>
      <c r="CA67" s="183"/>
      <c r="CB67" s="183"/>
    </row>
    <row r="68" spans="1:80" ht="16.149999999999999" thickBot="1">
      <c r="A68" s="184"/>
      <c r="B68" s="14"/>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6"/>
      <c r="AD68" s="183"/>
      <c r="AE68" s="183"/>
      <c r="AF68" s="183"/>
      <c r="AG68" s="183"/>
      <c r="AH68" s="184"/>
      <c r="AI68" s="184"/>
      <c r="AJ68" s="184"/>
      <c r="AK68" s="184"/>
      <c r="AL68" s="184"/>
      <c r="AM68" s="184"/>
      <c r="AN68" s="184"/>
      <c r="AO68" s="184"/>
      <c r="AP68" s="184"/>
      <c r="AQ68" s="184"/>
      <c r="AR68" s="184"/>
      <c r="AS68" s="184"/>
      <c r="AT68" s="184"/>
      <c r="AU68" s="184"/>
      <c r="AV68" s="184"/>
      <c r="AW68" s="184"/>
      <c r="AX68" s="184"/>
      <c r="AY68" s="184"/>
      <c r="AZ68" s="184"/>
      <c r="BA68" s="184"/>
      <c r="BB68" s="184"/>
      <c r="BC68" s="184"/>
      <c r="BD68" s="184"/>
      <c r="BE68" s="184"/>
      <c r="BF68" s="184"/>
      <c r="BG68" s="184"/>
      <c r="BH68" s="184"/>
      <c r="BI68" s="184"/>
      <c r="BJ68" s="183"/>
      <c r="BK68" s="183"/>
      <c r="BL68" s="183"/>
      <c r="BM68" s="183"/>
      <c r="BN68" s="183"/>
      <c r="BO68" s="183"/>
      <c r="BP68" s="183"/>
      <c r="BQ68" s="183"/>
      <c r="BR68" s="183"/>
      <c r="BS68" s="183"/>
      <c r="BT68" s="183"/>
      <c r="BU68" s="183"/>
      <c r="BV68" s="183"/>
      <c r="BW68" s="183"/>
      <c r="BX68" s="183"/>
      <c r="BY68" s="183"/>
      <c r="BZ68" s="183"/>
      <c r="CA68" s="183"/>
      <c r="CB68" s="183"/>
    </row>
    <row r="69" spans="1:80">
      <c r="A69" s="184"/>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row>
    <row r="70" spans="1:80">
      <c r="A70" s="184"/>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row>
    <row r="71" spans="1:80">
      <c r="A71" s="184"/>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row>
    <row r="72" spans="1:80">
      <c r="A72" s="184"/>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row>
    <row r="73" spans="1:80">
      <c r="A73" s="184"/>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row>
    <row r="74" spans="1:80">
      <c r="A74" s="184"/>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row>
    <row r="75" spans="1:80">
      <c r="A75" s="184"/>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row>
    <row r="76" spans="1:80">
      <c r="A76" s="184"/>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row>
    <row r="77" spans="1:80">
      <c r="A77" s="184"/>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row>
    <row r="78" spans="1:80">
      <c r="A78" s="184"/>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row>
    <row r="79" spans="1:80">
      <c r="A79" s="184"/>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row>
    <row r="80" spans="1:80">
      <c r="A80" s="184"/>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row>
    <row r="81" spans="1:80">
      <c r="A81" s="184"/>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row>
    <row r="82" spans="1:80">
      <c r="A82" s="184"/>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row>
    <row r="83" spans="1:80">
      <c r="A83" s="184"/>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row>
    <row r="84" spans="1:80">
      <c r="A84" s="184"/>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row>
    <row r="85" spans="1:80">
      <c r="A85" s="184"/>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row>
    <row r="86" spans="1:80">
      <c r="A86" s="184"/>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row>
    <row r="87" spans="1:80">
      <c r="A87" s="184"/>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row>
    <row r="88" spans="1:80">
      <c r="A88" s="184"/>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row>
    <row r="89" spans="1:80">
      <c r="A89" s="184"/>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row>
    <row r="90" spans="1:80">
      <c r="A90" s="184"/>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row>
    <row r="91" spans="1:80">
      <c r="A91" s="184"/>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row>
    <row r="92" spans="1:80">
      <c r="A92" s="184"/>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row>
    <row r="93" spans="1:80">
      <c r="A93" s="184"/>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row>
    <row r="94" spans="1:80">
      <c r="A94" s="184"/>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row>
    <row r="95" spans="1:80">
      <c r="A95" s="184"/>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row>
    <row r="96" spans="1:80">
      <c r="A96" s="184"/>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row>
    <row r="97" spans="1:80">
      <c r="A97" s="184"/>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row>
    <row r="98" spans="1:80">
      <c r="A98" s="184"/>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row>
    <row r="99" spans="1:80">
      <c r="A99" s="184"/>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row>
    <row r="100" spans="1:80">
      <c r="A100" s="184"/>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row>
    <row r="101" spans="1:80">
      <c r="A101" s="184"/>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row>
    <row r="102" spans="1:80">
      <c r="A102" s="184"/>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row>
    <row r="103" spans="1:80">
      <c r="A103" s="184"/>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row>
  </sheetData>
  <sheetProtection algorithmName="SHA-512" hashValue="R/eprGj886hd54dsQLybrT8xuQ+DpUwd9DXurwYiaFB+d5VeEOgZZf0dQC46pglHjJpvzQEV7NbUZGm1TU5H1A==" saltValue="VjRvWm2+O/Om/C239vNieQ==" spinCount="100000" sheet="1" objects="1" scenarios="1"/>
  <mergeCells count="7">
    <mergeCell ref="AJ16:BH16"/>
    <mergeCell ref="I6:K6"/>
    <mergeCell ref="N16:N17"/>
    <mergeCell ref="J10:K15"/>
    <mergeCell ref="C8:D8"/>
    <mergeCell ref="C15:H15"/>
    <mergeCell ref="I7:K7"/>
  </mergeCells>
  <phoneticPr fontId="5" type="noConversion"/>
  <conditionalFormatting sqref="C13">
    <cfRule type="expression" dxfId="108" priority="693">
      <formula>$C$13&gt;9</formula>
    </cfRule>
    <cfRule type="expression" dxfId="107" priority="548">
      <formula>AND($C$13&gt;0,$C$13&lt;10)</formula>
    </cfRule>
  </conditionalFormatting>
  <conditionalFormatting sqref="C14">
    <cfRule type="expression" dxfId="106" priority="794">
      <formula>AND($C$13&gt;9,$C$14&lt;=40)</formula>
    </cfRule>
    <cfRule type="expression" dxfId="105" priority="795">
      <formula>OR(AND($C$13&gt;0,$C$13&lt;10),$C$14&gt;40)</formula>
    </cfRule>
  </conditionalFormatting>
  <conditionalFormatting sqref="C15:H15">
    <cfRule type="beginsWith" dxfId="104" priority="98" operator="beginsWith" text="List">
      <formula>LEFT(C15,LEN("List"))="List"</formula>
    </cfRule>
    <cfRule type="beginsWith" dxfId="103" priority="547" operator="beginsWith" text="Ineligible">
      <formula>LEFT(C15,LEN("Ineligible"))="Ineligible"</formula>
    </cfRule>
    <cfRule type="beginsWith" dxfId="102" priority="546" operator="beginsWith" text="Acceptable">
      <formula>LEFT(C15,LEN("Acceptable"))="Acceptable"</formula>
    </cfRule>
    <cfRule type="beginsWith" dxfId="101" priority="545" operator="beginsWith" text="Fleet">
      <formula>LEFT(C15,LEN("Fleet"))="Fleet"</formula>
    </cfRule>
  </conditionalFormatting>
  <conditionalFormatting sqref="D18:AB18">
    <cfRule type="beginsWith" dxfId="100" priority="1724" operator="beginsWith" text="Missing">
      <formula>LEFT(D18,LEN("Missing"))="Missing"</formula>
    </cfRule>
  </conditionalFormatting>
  <conditionalFormatting sqref="F20:F59">
    <cfRule type="expression" dxfId="99" priority="550">
      <formula>AD20="N/A"</formula>
    </cfRule>
  </conditionalFormatting>
  <conditionalFormatting sqref="F64:F67">
    <cfRule type="expression" dxfId="98" priority="1702">
      <formula>AD64="N/A"</formula>
    </cfRule>
  </conditionalFormatting>
  <conditionalFormatting sqref="G20:G59">
    <cfRule type="expression" dxfId="97" priority="58">
      <formula>AE20="N/A"</formula>
    </cfRule>
  </conditionalFormatting>
  <conditionalFormatting sqref="G64:G67">
    <cfRule type="expression" dxfId="96" priority="51">
      <formula>AE64="N/A"</formula>
    </cfRule>
  </conditionalFormatting>
  <conditionalFormatting sqref="J10:K15">
    <cfRule type="beginsWith" dxfId="95" priority="1119" operator="beginsWith" text="Missing">
      <formula>LEFT(J10,LEN("Missing"))="Missing"</formula>
    </cfRule>
  </conditionalFormatting>
  <conditionalFormatting sqref="N16:N17">
    <cfRule type="beginsWith" dxfId="94" priority="1728" operator="beginsWith" text="Can't">
      <formula>LEFT(N16,LEN("Can't"))="Can't"</formula>
    </cfRule>
  </conditionalFormatting>
  <conditionalFormatting sqref="N20:N59">
    <cfRule type="expression" dxfId="93" priority="7">
      <formula>AG20=1</formula>
    </cfRule>
  </conditionalFormatting>
  <conditionalFormatting sqref="N64:N67">
    <cfRule type="expression" dxfId="92" priority="3">
      <formula>AG64=1</formula>
    </cfRule>
  </conditionalFormatting>
  <conditionalFormatting sqref="O20:O59">
    <cfRule type="expression" dxfId="91" priority="2">
      <formula>AG20=1</formula>
    </cfRule>
  </conditionalFormatting>
  <conditionalFormatting sqref="O67">
    <cfRule type="expression" dxfId="90" priority="1">
      <formula>AG67=1</formula>
    </cfRule>
  </conditionalFormatting>
  <conditionalFormatting sqref="Q20:Q59">
    <cfRule type="expression" dxfId="89" priority="425">
      <formula>AF20="N/A"</formula>
    </cfRule>
  </conditionalFormatting>
  <conditionalFormatting sqref="Q64:Q67">
    <cfRule type="expression" dxfId="88" priority="1421">
      <formula>AF64="N/A"</formula>
    </cfRule>
  </conditionalFormatting>
  <conditionalFormatting sqref="X20:X59">
    <cfRule type="expression" dxfId="87" priority="359">
      <formula>W20="No"</formula>
    </cfRule>
  </conditionalFormatting>
  <conditionalFormatting sqref="X64:X67">
    <cfRule type="expression" dxfId="86" priority="288">
      <formula>W64="No"</formula>
    </cfRule>
  </conditionalFormatting>
  <conditionalFormatting sqref="Y20:Y59">
    <cfRule type="expression" dxfId="85" priority="294">
      <formula>W20="No"</formula>
    </cfRule>
  </conditionalFormatting>
  <conditionalFormatting sqref="Y64:Y67">
    <cfRule type="expression" dxfId="84" priority="290">
      <formula>W64="No"</formula>
    </cfRule>
  </conditionalFormatting>
  <conditionalFormatting sqref="Z20:Z59">
    <cfRule type="expression" dxfId="83" priority="229">
      <formula>W20="No"</formula>
    </cfRule>
  </conditionalFormatting>
  <conditionalFormatting sqref="Z64:Z67">
    <cfRule type="expression" dxfId="82" priority="225">
      <formula>W64="No"</formula>
    </cfRule>
  </conditionalFormatting>
  <conditionalFormatting sqref="AA20:AA59">
    <cfRule type="expression" dxfId="81" priority="166">
      <formula>W20="No"</formula>
    </cfRule>
  </conditionalFormatting>
  <conditionalFormatting sqref="AA64:AA67">
    <cfRule type="expression" dxfId="80" priority="162">
      <formula>W64="No"</formula>
    </cfRule>
  </conditionalFormatting>
  <conditionalFormatting sqref="AB20:AB59">
    <cfRule type="expression" dxfId="79" priority="103">
      <formula>W20="No"</formula>
    </cfRule>
  </conditionalFormatting>
  <conditionalFormatting sqref="AB64:AB67">
    <cfRule type="expression" dxfId="78" priority="99">
      <formula>W64="No"</formula>
    </cfRule>
  </conditionalFormatting>
  <dataValidations count="2">
    <dataValidation type="list" allowBlank="1" showInputMessage="1" showErrorMessage="1" sqref="E64:E67 E20:E59" xr:uid="{2BEB5DC5-1924-4F74-A868-16CE824D2478}">
      <formula1>INDIRECT(D20)</formula1>
    </dataValidation>
    <dataValidation type="list" allowBlank="1" showInputMessage="1" showErrorMessage="1" sqref="F20:G59 F64:G67" xr:uid="{C2DE70F9-79A0-4EA7-8420-2E1EFFE98B39}">
      <formula1>INDIRECT(AD20)</formula1>
    </dataValidation>
  </dataValidations>
  <hyperlinks>
    <hyperlink ref="C62" location="'3) Vehicles'!A1" display="Back to top of sheet" xr:uid="{0083D916-5D11-46AF-9BBF-4D27FBFA41EB}"/>
    <hyperlink ref="K8" location="'Quick Start Guide'!A1" display="Back to Quick Start Guide" xr:uid="{95EDBCC3-76F8-4B62-A0B1-9F19CF53CB12}"/>
    <hyperlink ref="C8" location="Glossary!C31" display="Vehicles Glossary" xr:uid="{9059FFBA-EBE9-4AE2-8EBE-710862A5FF01}"/>
    <hyperlink ref="C8:D8" location="Glossary!C34:D43" display="Vehicle Information Glossary" xr:uid="{AF79F432-A958-4A61-B01B-B4BE90EB503B}"/>
    <hyperlink ref="C17" location="'3) Vehicles'!C68" display="Click here for vehicle examples" xr:uid="{B44CC263-17C9-4AA9-A99E-87200331BF2D}"/>
    <hyperlink ref="C18" location="'Body Type Guide'!A1" display="BT Guide" xr:uid="{997EBA90-C8DD-4AC3-95CB-66B20F2110FD}"/>
  </hyperlinks>
  <pageMargins left="0.7" right="0.7" top="0.75" bottom="0.75" header="0.3" footer="0.3"/>
  <pageSetup orientation="portrait" r:id="rId1"/>
  <ignoredErrors>
    <ignoredError sqref="W18:AB18 D18:V18 C6 C12:C15 F11:F13 J10 N16" unlocked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67" id="{2D1DD5DF-FD96-41EE-B09C-F6B634B30001}">
            <xm:f>'2) Coverages'!$D$17="Yes"</xm:f>
            <x14:dxf>
              <fill>
                <patternFill patternType="solid">
                  <bgColor rgb="FFE1F4FD"/>
                </patternFill>
              </fill>
            </x14:dxf>
          </x14:cfRule>
          <xm:sqref>L20:L59</xm:sqref>
        </x14:conditionalFormatting>
        <x14:conditionalFormatting xmlns:xm="http://schemas.microsoft.com/office/excel/2006/main">
          <x14:cfRule type="expression" priority="666" id="{79EF8F91-C68D-4F25-992E-60E73D931FA5}">
            <xm:f>'2) Coverages'!$D$18="Yes"</xm:f>
            <x14:dxf>
              <fill>
                <patternFill patternType="solid">
                  <bgColor rgb="FFE1F4FD"/>
                </patternFill>
              </fill>
            </x14:dxf>
          </x14:cfRule>
          <xm:sqref>M20:M59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1FF98750-7EA1-4230-8466-ACFE446424A0}">
          <x14:formula1>
            <xm:f>Lkups!$AH$2:$AH$7</xm:f>
          </x14:formula1>
          <xm:sqref>D64:D67 D20:D59</xm:sqref>
        </x14:dataValidation>
        <x14:dataValidation type="list" allowBlank="1" showInputMessage="1" showErrorMessage="1" xr:uid="{8C3C2D68-4E54-421C-BE13-932EB950255D}">
          <x14:formula1>
            <xm:f>Lkups!$AR$2:$AR$8</xm:f>
          </x14:formula1>
          <xm:sqref>R64:R67 R20:R59</xm:sqref>
        </x14:dataValidation>
        <x14:dataValidation type="list" allowBlank="1" showInputMessage="1" showErrorMessage="1" xr:uid="{15DC198A-670C-4A15-B8BD-39BD9857FB4B}">
          <x14:formula1>
            <xm:f>Lkups!$B$2:$B$52</xm:f>
          </x14:formula1>
          <xm:sqref>U64:U67 AA64:AA67 U20:U59 AA20:AA59</xm:sqref>
        </x14:dataValidation>
        <x14:dataValidation type="list" allowBlank="1" showInputMessage="1" showErrorMessage="1" xr:uid="{35B35BDD-AFB2-44F5-93BD-B13124756ABD}">
          <x14:formula1>
            <xm:f>Lkups!$AP$2:$AP$5</xm:f>
          </x14:formula1>
          <xm:sqref>P64:P67 P20:P59</xm:sqref>
        </x14:dataValidation>
        <x14:dataValidation type="list" allowBlank="1" showInputMessage="1" showErrorMessage="1" xr:uid="{4ACB4A4D-D7C9-4A3C-B33B-E4EC85E84CD6}">
          <x14:formula1>
            <xm:f>Lkups!$E$2:$E$4</xm:f>
          </x14:formula1>
          <xm:sqref>W64:W67 W20:W59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5FC4F-6A5D-4758-8989-D937F3F301DA}">
  <sheetPr codeName="Sheet6"/>
  <dimension ref="A1:Z153"/>
  <sheetViews>
    <sheetView zoomScale="90" zoomScaleNormal="90" workbookViewId="0">
      <pane ySplit="13" topLeftCell="A14" activePane="bottomLeft" state="frozen"/>
      <selection pane="bottomLeft" activeCell="A14" sqref="A14"/>
    </sheetView>
  </sheetViews>
  <sheetFormatPr defaultColWidth="8.7109375" defaultRowHeight="15.6"/>
  <cols>
    <col min="1" max="2" width="3.42578125" style="196" customWidth="1"/>
    <col min="3" max="3" width="6.7109375" style="196" customWidth="1"/>
    <col min="4" max="4" width="19.28515625" style="196" customWidth="1"/>
    <col min="5" max="5" width="18.28515625" style="196" customWidth="1"/>
    <col min="6" max="6" width="15.28515625" style="196" customWidth="1"/>
    <col min="7" max="7" width="17.85546875" style="196" customWidth="1"/>
    <col min="8" max="8" width="14.28515625" style="196" bestFit="1" customWidth="1"/>
    <col min="9" max="9" width="12.85546875" style="196" customWidth="1"/>
    <col min="10" max="10" width="17.85546875" style="196" bestFit="1" customWidth="1"/>
    <col min="11" max="11" width="15" style="196" customWidth="1"/>
    <col min="12" max="12" width="3.28515625" style="196" customWidth="1"/>
    <col min="13" max="13" width="7.5703125" style="184" hidden="1" customWidth="1"/>
    <col min="14" max="21" width="6" style="184" hidden="1" customWidth="1"/>
    <col min="22" max="26" width="37.42578125" style="196" customWidth="1"/>
    <col min="27" max="16384" width="8.7109375" style="196"/>
  </cols>
  <sheetData>
    <row r="1" spans="1:26" ht="16.149999999999999" thickBot="1">
      <c r="A1" s="185"/>
      <c r="B1" s="185"/>
      <c r="C1" s="185"/>
      <c r="D1" s="185"/>
      <c r="E1" s="183"/>
      <c r="F1" s="183"/>
      <c r="G1" s="183"/>
      <c r="H1" s="183"/>
      <c r="I1" s="183"/>
      <c r="J1" s="183"/>
      <c r="K1" s="183"/>
      <c r="L1" s="183"/>
      <c r="M1" s="183"/>
      <c r="N1" s="183"/>
      <c r="O1" s="183"/>
      <c r="P1" s="183"/>
      <c r="Q1" s="183"/>
      <c r="R1" s="183"/>
      <c r="S1" s="183"/>
      <c r="T1" s="183"/>
      <c r="U1" s="183"/>
      <c r="V1" s="183"/>
      <c r="W1" s="183"/>
      <c r="X1" s="183"/>
      <c r="Y1" s="183"/>
      <c r="Z1" s="183"/>
    </row>
    <row r="2" spans="1:26">
      <c r="A2" s="185"/>
      <c r="B2" s="17"/>
      <c r="C2" s="40"/>
      <c r="D2" s="3"/>
      <c r="E2" s="3"/>
      <c r="F2" s="3"/>
      <c r="G2" s="3"/>
      <c r="H2" s="3"/>
      <c r="I2" s="3"/>
      <c r="J2" s="3"/>
      <c r="K2" s="3"/>
      <c r="L2" s="32"/>
      <c r="M2" s="183"/>
      <c r="N2" s="183"/>
      <c r="O2" s="183"/>
      <c r="P2" s="183"/>
      <c r="Q2" s="183"/>
      <c r="R2" s="183"/>
      <c r="S2" s="183"/>
      <c r="T2" s="183"/>
      <c r="U2" s="183"/>
      <c r="V2" s="184"/>
      <c r="W2" s="184"/>
      <c r="X2" s="184"/>
      <c r="Y2" s="184"/>
      <c r="Z2" s="184"/>
    </row>
    <row r="3" spans="1:26">
      <c r="A3" s="185"/>
      <c r="B3" s="47"/>
      <c r="C3" s="223"/>
      <c r="D3" s="8"/>
      <c r="E3" s="8"/>
      <c r="F3" s="8"/>
      <c r="G3" s="8"/>
      <c r="H3" s="8"/>
      <c r="I3" s="8"/>
      <c r="J3" s="8"/>
      <c r="K3" s="8"/>
      <c r="L3" s="11"/>
      <c r="M3" s="183"/>
      <c r="N3" s="183"/>
      <c r="O3" s="183"/>
      <c r="P3" s="183"/>
      <c r="Q3" s="183"/>
      <c r="R3" s="183"/>
      <c r="S3" s="183"/>
      <c r="T3" s="183"/>
      <c r="U3" s="183"/>
      <c r="V3" s="184"/>
      <c r="W3" s="184"/>
      <c r="X3" s="184"/>
      <c r="Y3" s="184"/>
      <c r="Z3" s="184"/>
    </row>
    <row r="4" spans="1:26">
      <c r="A4" s="185"/>
      <c r="B4" s="47"/>
      <c r="C4" s="223"/>
      <c r="D4" s="8"/>
      <c r="E4" s="8"/>
      <c r="F4" s="8"/>
      <c r="G4" s="8"/>
      <c r="H4" s="8"/>
      <c r="I4" s="8"/>
      <c r="J4" s="8"/>
      <c r="K4" s="8"/>
      <c r="L4" s="11"/>
      <c r="M4" s="183"/>
      <c r="N4" s="183"/>
      <c r="O4" s="183"/>
      <c r="P4" s="183"/>
      <c r="Q4" s="183"/>
      <c r="R4" s="183"/>
      <c r="S4" s="183"/>
      <c r="T4" s="183"/>
      <c r="U4" s="183"/>
      <c r="V4" s="184"/>
      <c r="W4" s="184"/>
      <c r="X4" s="184"/>
      <c r="Y4" s="184"/>
      <c r="Z4" s="184"/>
    </row>
    <row r="5" spans="1:26">
      <c r="A5" s="185"/>
      <c r="B5" s="47"/>
      <c r="C5" s="223"/>
      <c r="D5" s="8"/>
      <c r="E5" s="8"/>
      <c r="F5" s="8"/>
      <c r="G5" s="8"/>
      <c r="H5" s="8"/>
      <c r="I5" s="41"/>
      <c r="J5" s="8"/>
      <c r="K5" s="8"/>
      <c r="L5" s="11"/>
      <c r="M5" s="183"/>
      <c r="N5" s="183"/>
      <c r="O5" s="183"/>
      <c r="P5" s="183"/>
      <c r="Q5" s="183"/>
      <c r="R5" s="183"/>
      <c r="S5" s="183"/>
      <c r="T5" s="183"/>
      <c r="U5" s="183"/>
      <c r="V5" s="184"/>
      <c r="W5" s="184"/>
      <c r="X5" s="184"/>
      <c r="Y5" s="184"/>
      <c r="Z5" s="184"/>
    </row>
    <row r="6" spans="1:26" ht="15.75" customHeight="1">
      <c r="A6" s="185"/>
      <c r="B6" s="6"/>
      <c r="C6" s="7" t="str">
        <f>"Small Fleet Quoting Template v"&amp;Version!$A$2</f>
        <v>Small Fleet Quoting Template v1.1</v>
      </c>
      <c r="D6" s="8"/>
      <c r="E6" s="8"/>
      <c r="F6" s="8"/>
      <c r="G6" s="8"/>
      <c r="H6" s="19" t="s">
        <v>36</v>
      </c>
      <c r="I6" s="431" t="str">
        <f>M6</f>
        <v>(auto populated field)</v>
      </c>
      <c r="J6" s="431"/>
      <c r="K6" s="431"/>
      <c r="L6" s="11"/>
      <c r="M6" s="336" t="str">
        <f>IF('1) Business Info'!$D$15="","(auto populated field)",'1) Business Info'!$D$15)</f>
        <v>(auto populated field)</v>
      </c>
      <c r="N6" s="183"/>
      <c r="O6" s="183"/>
      <c r="P6" s="183"/>
      <c r="Q6" s="183"/>
      <c r="R6" s="183"/>
      <c r="S6" s="183"/>
      <c r="T6" s="183"/>
      <c r="U6" s="183"/>
      <c r="V6" s="184"/>
      <c r="W6" s="184"/>
      <c r="X6" s="184"/>
      <c r="Y6" s="184"/>
      <c r="Z6" s="184"/>
    </row>
    <row r="7" spans="1:26" ht="15.6" customHeight="1">
      <c r="A7" s="185"/>
      <c r="B7" s="6"/>
      <c r="C7" s="7" t="s">
        <v>208</v>
      </c>
      <c r="D7" s="8"/>
      <c r="E7" s="8"/>
      <c r="F7" s="8"/>
      <c r="G7" s="8"/>
      <c r="H7" s="19" t="s">
        <v>38</v>
      </c>
      <c r="I7" s="432" t="str">
        <f>M7</f>
        <v>(auto populated field)</v>
      </c>
      <c r="J7" s="432"/>
      <c r="K7" s="432"/>
      <c r="L7" s="11"/>
      <c r="M7" s="338" t="str">
        <f>IF('1) Business Info'!$H$11="","(auto populated field)",'1) Business Info'!$H$11)</f>
        <v>(auto populated field)</v>
      </c>
      <c r="N7" s="183"/>
      <c r="O7" s="183"/>
      <c r="P7" s="183"/>
      <c r="Q7" s="183"/>
      <c r="R7" s="183"/>
      <c r="S7" s="183"/>
      <c r="T7" s="183"/>
      <c r="U7" s="183"/>
      <c r="V7" s="184"/>
      <c r="W7" s="184"/>
      <c r="X7" s="184"/>
      <c r="Y7" s="184"/>
      <c r="Z7" s="184"/>
    </row>
    <row r="8" spans="1:26">
      <c r="A8" s="185"/>
      <c r="B8" s="6"/>
      <c r="C8" s="428" t="s">
        <v>209</v>
      </c>
      <c r="D8" s="428"/>
      <c r="E8" s="8"/>
      <c r="F8" s="8"/>
      <c r="G8" s="8"/>
      <c r="H8" s="19"/>
      <c r="I8" s="41"/>
      <c r="J8" s="433" t="s">
        <v>40</v>
      </c>
      <c r="K8" s="433"/>
      <c r="L8" s="11"/>
      <c r="M8" s="183"/>
      <c r="N8" s="183"/>
      <c r="O8" s="183"/>
      <c r="P8" s="183"/>
      <c r="Q8" s="183"/>
      <c r="R8" s="183"/>
      <c r="S8" s="183"/>
      <c r="T8" s="183"/>
      <c r="U8" s="183"/>
      <c r="V8" s="184"/>
      <c r="W8" s="184"/>
      <c r="X8" s="184"/>
      <c r="Y8" s="184"/>
      <c r="Z8" s="184"/>
    </row>
    <row r="9" spans="1:26">
      <c r="A9" s="185"/>
      <c r="B9" s="6"/>
      <c r="C9" s="1"/>
      <c r="D9" s="8"/>
      <c r="E9" s="8"/>
      <c r="F9" s="8"/>
      <c r="G9" s="8"/>
      <c r="H9" s="41"/>
      <c r="I9" s="41"/>
      <c r="J9" s="41"/>
      <c r="K9" s="41"/>
      <c r="L9" s="11"/>
      <c r="M9" s="183"/>
      <c r="N9" s="183"/>
      <c r="O9" s="183"/>
      <c r="P9" s="183"/>
      <c r="Q9" s="183"/>
      <c r="R9" s="183"/>
      <c r="S9" s="183"/>
      <c r="T9" s="183"/>
      <c r="U9" s="183"/>
      <c r="V9" s="184"/>
      <c r="W9" s="184"/>
      <c r="X9" s="184"/>
      <c r="Y9" s="184"/>
      <c r="Z9" s="184"/>
    </row>
    <row r="10" spans="1:26">
      <c r="A10" s="185"/>
      <c r="B10" s="6"/>
      <c r="C10" s="8" t="s">
        <v>210</v>
      </c>
      <c r="D10" s="8"/>
      <c r="E10" s="8"/>
      <c r="F10" s="8"/>
      <c r="G10" s="8"/>
      <c r="H10" s="41"/>
      <c r="I10" s="41"/>
      <c r="J10" s="41"/>
      <c r="K10" s="41"/>
      <c r="L10" s="11"/>
      <c r="M10" s="183"/>
      <c r="N10" s="183"/>
      <c r="O10" s="183"/>
      <c r="P10" s="183"/>
      <c r="Q10" s="183"/>
      <c r="R10" s="183"/>
      <c r="S10" s="183"/>
      <c r="T10" s="183"/>
      <c r="U10" s="183"/>
      <c r="V10" s="184"/>
      <c r="W10" s="184"/>
      <c r="X10" s="184"/>
      <c r="Y10" s="184"/>
      <c r="Z10" s="184"/>
    </row>
    <row r="11" spans="1:26">
      <c r="A11" s="183"/>
      <c r="B11" s="22"/>
      <c r="C11" s="371" t="s">
        <v>211</v>
      </c>
      <c r="D11"/>
      <c r="E11"/>
      <c r="F11" s="8"/>
      <c r="G11" s="8"/>
      <c r="H11" s="8"/>
      <c r="I11" s="8"/>
      <c r="J11" s="8"/>
      <c r="K11" s="8"/>
      <c r="L11" s="11"/>
      <c r="M11" s="183"/>
      <c r="N11" s="183"/>
      <c r="O11" s="183"/>
      <c r="P11" s="183"/>
      <c r="Q11" s="183"/>
      <c r="R11" s="183"/>
      <c r="S11" s="183"/>
      <c r="T11" s="183"/>
      <c r="U11" s="183"/>
      <c r="V11" s="184"/>
      <c r="W11" s="184"/>
      <c r="X11" s="184"/>
      <c r="Y11" s="184"/>
      <c r="Z11" s="184"/>
    </row>
    <row r="12" spans="1:26">
      <c r="A12" s="183"/>
      <c r="B12" s="22"/>
      <c r="C12" s="8"/>
      <c r="D12" s="34" t="str">
        <f>IF(N13&lt;&gt;0,"Missing Info","")</f>
        <v/>
      </c>
      <c r="E12" s="34" t="str">
        <f>IF(O13&lt;&gt;0,"Missing Info","")</f>
        <v/>
      </c>
      <c r="F12" s="34" t="str">
        <f>IF(P13&lt;&gt;0,"Missing Info","")</f>
        <v/>
      </c>
      <c r="G12" s="34" t="str">
        <f>IF(Q13&lt;&gt;0,"Missing Info","")</f>
        <v/>
      </c>
      <c r="H12" s="34" t="str">
        <f>IF(R13&lt;&gt;0,"Missing Info","")</f>
        <v/>
      </c>
      <c r="I12" s="34"/>
      <c r="J12" s="34"/>
      <c r="K12" s="34"/>
      <c r="L12" s="11"/>
      <c r="M12" s="183"/>
      <c r="N12" s="183"/>
      <c r="O12" s="183"/>
      <c r="P12" s="183"/>
      <c r="Q12" s="183"/>
      <c r="R12" s="183"/>
      <c r="S12" s="183"/>
      <c r="T12" s="183"/>
      <c r="U12" s="183"/>
      <c r="V12" s="184"/>
      <c r="W12" s="184"/>
      <c r="X12" s="184"/>
      <c r="Y12" s="184"/>
      <c r="Z12" s="184"/>
    </row>
    <row r="13" spans="1:26">
      <c r="A13" s="183"/>
      <c r="B13" s="22"/>
      <c r="C13" s="188" t="s">
        <v>212</v>
      </c>
      <c r="D13" s="188" t="s">
        <v>213</v>
      </c>
      <c r="E13" s="188" t="s">
        <v>214</v>
      </c>
      <c r="F13" s="188" t="s">
        <v>215</v>
      </c>
      <c r="G13" s="188" t="s">
        <v>216</v>
      </c>
      <c r="H13" s="188" t="s">
        <v>217</v>
      </c>
      <c r="I13" s="188" t="s">
        <v>218</v>
      </c>
      <c r="J13" s="188" t="s">
        <v>219</v>
      </c>
      <c r="K13" s="188" t="s">
        <v>220</v>
      </c>
      <c r="L13" s="11"/>
      <c r="M13" s="335">
        <f t="shared" ref="M13:U13" si="0">SUM(M14:M113)</f>
        <v>0</v>
      </c>
      <c r="N13" s="329">
        <f t="shared" ref="N13" si="1">SUM(N14:N113)</f>
        <v>0</v>
      </c>
      <c r="O13" s="329">
        <f t="shared" si="0"/>
        <v>0</v>
      </c>
      <c r="P13" s="316">
        <f t="shared" si="0"/>
        <v>0</v>
      </c>
      <c r="Q13" s="316">
        <f t="shared" si="0"/>
        <v>0</v>
      </c>
      <c r="R13" s="316">
        <f t="shared" si="0"/>
        <v>0</v>
      </c>
      <c r="S13" s="316">
        <f t="shared" si="0"/>
        <v>0</v>
      </c>
      <c r="T13" s="316">
        <f t="shared" si="0"/>
        <v>0</v>
      </c>
      <c r="U13" s="316">
        <f t="shared" si="0"/>
        <v>0</v>
      </c>
      <c r="V13" s="184"/>
      <c r="W13" s="184"/>
      <c r="X13" s="184"/>
      <c r="Y13" s="184"/>
      <c r="Z13" s="184"/>
    </row>
    <row r="14" spans="1:26">
      <c r="A14" s="183"/>
      <c r="B14" s="22"/>
      <c r="C14" s="240">
        <v>1</v>
      </c>
      <c r="D14" s="259"/>
      <c r="E14" s="259"/>
      <c r="F14" s="287"/>
      <c r="G14" s="372"/>
      <c r="H14" s="259"/>
      <c r="I14" s="259"/>
      <c r="J14" s="259"/>
      <c r="K14" s="287"/>
      <c r="L14" s="11"/>
      <c r="M14" s="334">
        <f t="shared" ref="M14:M45" si="2">IF(COUNTA(D14:K14)&gt;0,1,0)</f>
        <v>0</v>
      </c>
      <c r="N14" s="12">
        <f>IF(AND($M14=1,D14="",COUNTA(E14:$K14,$D15:$K$113)&gt;0),1,0)</f>
        <v>0</v>
      </c>
      <c r="O14" s="12">
        <f>IF(AND($M14=1,E14="",COUNTA(F14:$K14,$D15:$K$113)&gt;0),1,0)</f>
        <v>0</v>
      </c>
      <c r="P14" s="12">
        <f>IF(AND($M14=1,F14="",COUNTA(G14:$K14,$D15:$K$113)&gt;0),1,0)</f>
        <v>0</v>
      </c>
      <c r="Q14" s="12">
        <f>IF(AND($M14=1,G14="",COUNTA(H14:$K14,$D15:$K$113)&gt;0),1,0)</f>
        <v>0</v>
      </c>
      <c r="R14" s="12">
        <f>IF(AND($M14=1,H14="",COUNTA(I14:$K14,$D15:$K$113)&gt;0),1,0)</f>
        <v>0</v>
      </c>
      <c r="S14" s="12">
        <f>IF(AND($M14=1,I14="",COUNTA(J14:$K14,$D15:$K$113)&gt;0),1,0)</f>
        <v>0</v>
      </c>
      <c r="T14" s="12">
        <f>IF(AND($M14=1,J14="",I14="Yes",COUNTA(K14:$K14,$D15:$K$113)&gt;0),1,0)</f>
        <v>0</v>
      </c>
      <c r="U14" s="12">
        <f>IF(AND($M14=1,K14="",COUNTA($K14:L14,$D15:$K$113)&gt;0),1,0)</f>
        <v>0</v>
      </c>
      <c r="V14" s="184"/>
      <c r="W14" s="184"/>
      <c r="X14" s="184"/>
      <c r="Y14" s="184"/>
      <c r="Z14" s="184"/>
    </row>
    <row r="15" spans="1:26">
      <c r="A15" s="183"/>
      <c r="B15" s="22"/>
      <c r="C15" s="240">
        <v>2</v>
      </c>
      <c r="D15" s="259"/>
      <c r="E15" s="259"/>
      <c r="F15" s="287"/>
      <c r="G15" s="372"/>
      <c r="H15" s="259"/>
      <c r="I15" s="259"/>
      <c r="J15" s="259"/>
      <c r="K15" s="287"/>
      <c r="L15" s="11"/>
      <c r="M15" s="334">
        <f t="shared" si="2"/>
        <v>0</v>
      </c>
      <c r="N15" s="12">
        <f>IF(AND($M15=1,D15="",COUNTA(E15:$K15,$D16:$K$113)&gt;0),1,0)</f>
        <v>0</v>
      </c>
      <c r="O15" s="12">
        <f>IF(AND($M15=1,E15="",COUNTA(F15:$K15,$D16:$K$113)&gt;0),1,0)</f>
        <v>0</v>
      </c>
      <c r="P15" s="12">
        <f>IF(AND($M15=1,F15="",COUNTA(G15:$K15,$D16:$K$113)&gt;0),1,0)</f>
        <v>0</v>
      </c>
      <c r="Q15" s="12">
        <f>IF(AND($M15=1,G15="",COUNTA(H15:$K15,$D16:$K$113)&gt;0),1,0)</f>
        <v>0</v>
      </c>
      <c r="R15" s="12">
        <f>IF(AND($M15=1,H15="",COUNTA(I15:$K15,$D16:$K$113)&gt;0),1,0)</f>
        <v>0</v>
      </c>
      <c r="S15" s="12">
        <f>IF(AND($M15=1,I15="",COUNTA(J15:$K15,$D16:$K$113)&gt;0),1,0)</f>
        <v>0</v>
      </c>
      <c r="T15" s="12">
        <f>IF(AND($M15=1,J15="",I15="Yes",COUNTA(K15:$K15,$D16:$K$113)&gt;0),1,0)</f>
        <v>0</v>
      </c>
      <c r="U15" s="12">
        <f>IF(AND($M15=1,K15="",COUNTA($K15:L15,$D16:$K$113)&gt;0),1,0)</f>
        <v>0</v>
      </c>
      <c r="V15" s="184"/>
      <c r="W15" s="184"/>
      <c r="X15" s="184"/>
      <c r="Y15" s="184"/>
      <c r="Z15" s="184"/>
    </row>
    <row r="16" spans="1:26">
      <c r="A16" s="183"/>
      <c r="B16" s="22"/>
      <c r="C16" s="240">
        <v>3</v>
      </c>
      <c r="D16" s="259"/>
      <c r="E16" s="259"/>
      <c r="F16" s="287"/>
      <c r="G16" s="372"/>
      <c r="H16" s="259"/>
      <c r="I16" s="259"/>
      <c r="J16" s="259"/>
      <c r="K16" s="287"/>
      <c r="L16" s="11"/>
      <c r="M16" s="334">
        <f t="shared" si="2"/>
        <v>0</v>
      </c>
      <c r="N16" s="12">
        <f>IF(AND($M16=1,D16="",COUNTA(E16:$K16,$D17:$K$113)&gt;0),1,0)</f>
        <v>0</v>
      </c>
      <c r="O16" s="12">
        <f>IF(AND($M16=1,E16="",COUNTA(F16:$K16,$D17:$K$113)&gt;0),1,0)</f>
        <v>0</v>
      </c>
      <c r="P16" s="12">
        <f>IF(AND($M16=1,F16="",COUNTA(G16:$K16,$D17:$K$113)&gt;0),1,0)</f>
        <v>0</v>
      </c>
      <c r="Q16" s="12">
        <f>IF(AND($M16=1,G16="",COUNTA(H16:$K16,$D17:$K$113)&gt;0),1,0)</f>
        <v>0</v>
      </c>
      <c r="R16" s="12">
        <f>IF(AND($M16=1,H16="",COUNTA(I16:$K16,$D17:$K$113)&gt;0),1,0)</f>
        <v>0</v>
      </c>
      <c r="S16" s="12">
        <f>IF(AND($M16=1,I16="",COUNTA(J16:$K16,$D17:$K$113)&gt;0),1,0)</f>
        <v>0</v>
      </c>
      <c r="T16" s="12">
        <f>IF(AND($M16=1,J16="",I16="Yes",COUNTA(K16:$K16,$D17:$K$113)&gt;0),1,0)</f>
        <v>0</v>
      </c>
      <c r="U16" s="12">
        <f>IF(AND($M16=1,K16="",COUNTA($K16:L16,$D17:$K$113)&gt;0),1,0)</f>
        <v>0</v>
      </c>
      <c r="V16" s="184"/>
      <c r="W16" s="184"/>
      <c r="X16" s="184"/>
      <c r="Y16" s="184"/>
      <c r="Z16" s="184"/>
    </row>
    <row r="17" spans="1:26">
      <c r="A17" s="183"/>
      <c r="B17" s="22"/>
      <c r="C17" s="240">
        <v>4</v>
      </c>
      <c r="D17" s="259"/>
      <c r="E17" s="259"/>
      <c r="F17" s="287"/>
      <c r="G17" s="372"/>
      <c r="H17" s="259"/>
      <c r="I17" s="259"/>
      <c r="J17" s="259"/>
      <c r="K17" s="287"/>
      <c r="L17" s="11"/>
      <c r="M17" s="334">
        <f t="shared" si="2"/>
        <v>0</v>
      </c>
      <c r="N17" s="12">
        <f>IF(AND($M17=1,D17="",COUNTA(E17:$K17,$D18:$K$113)&gt;0),1,0)</f>
        <v>0</v>
      </c>
      <c r="O17" s="12">
        <f>IF(AND($M17=1,E17="",COUNTA(F17:$K17,$D18:$K$113)&gt;0),1,0)</f>
        <v>0</v>
      </c>
      <c r="P17" s="12">
        <f>IF(AND($M17=1,F17="",COUNTA(G17:$K17,$D18:$K$113)&gt;0),1,0)</f>
        <v>0</v>
      </c>
      <c r="Q17" s="12">
        <f>IF(AND($M17=1,G17="",COUNTA(H17:$K17,$D18:$K$113)&gt;0),1,0)</f>
        <v>0</v>
      </c>
      <c r="R17" s="12">
        <f>IF(AND($M17=1,H17="",COUNTA(I17:$K17,$D18:$K$113)&gt;0),1,0)</f>
        <v>0</v>
      </c>
      <c r="S17" s="12">
        <f>IF(AND($M17=1,I17="",COUNTA(J17:$K17,$D18:$K$113)&gt;0),1,0)</f>
        <v>0</v>
      </c>
      <c r="T17" s="12">
        <f>IF(AND($M17=1,J17="",I17="Yes",COUNTA(K17:$K17,$D18:$K$113)&gt;0),1,0)</f>
        <v>0</v>
      </c>
      <c r="U17" s="12">
        <f>IF(AND($M17=1,K17="",COUNTA($K17:L17,$D18:$K$113)&gt;0),1,0)</f>
        <v>0</v>
      </c>
      <c r="V17" s="184"/>
      <c r="W17" s="184"/>
      <c r="X17" s="184"/>
      <c r="Y17" s="184"/>
      <c r="Z17" s="184"/>
    </row>
    <row r="18" spans="1:26">
      <c r="A18" s="183"/>
      <c r="B18" s="22"/>
      <c r="C18" s="240">
        <v>5</v>
      </c>
      <c r="D18" s="259"/>
      <c r="E18" s="259"/>
      <c r="F18" s="287"/>
      <c r="G18" s="372"/>
      <c r="H18" s="259"/>
      <c r="I18" s="259"/>
      <c r="J18" s="259"/>
      <c r="K18" s="287"/>
      <c r="L18" s="11"/>
      <c r="M18" s="334">
        <f t="shared" si="2"/>
        <v>0</v>
      </c>
      <c r="N18" s="12">
        <f>IF(AND($M18=1,D18="",COUNTA(E18:$K18,$D19:$K$113)&gt;0),1,0)</f>
        <v>0</v>
      </c>
      <c r="O18" s="12">
        <f>IF(AND($M18=1,E18="",COUNTA(F18:$K18,$D19:$K$113)&gt;0),1,0)</f>
        <v>0</v>
      </c>
      <c r="P18" s="12">
        <f>IF(AND($M18=1,F18="",COUNTA(G18:$K18,$D19:$K$113)&gt;0),1,0)</f>
        <v>0</v>
      </c>
      <c r="Q18" s="12">
        <f>IF(AND($M18=1,G18="",COUNTA(H18:$K18,$D19:$K$113)&gt;0),1,0)</f>
        <v>0</v>
      </c>
      <c r="R18" s="12">
        <f>IF(AND($M18=1,H18="",COUNTA(I18:$K18,$D19:$K$113)&gt;0),1,0)</f>
        <v>0</v>
      </c>
      <c r="S18" s="12">
        <f>IF(AND($M18=1,I18="",COUNTA(J18:$K18,$D19:$K$113)&gt;0),1,0)</f>
        <v>0</v>
      </c>
      <c r="T18" s="12">
        <f>IF(AND($M18=1,J18="",I18="Yes",COUNTA(K18:$K18,$D19:$K$113)&gt;0),1,0)</f>
        <v>0</v>
      </c>
      <c r="U18" s="12">
        <f>IF(AND($M18=1,K18="",COUNTA($K18:L18,$D19:$K$113)&gt;0),1,0)</f>
        <v>0</v>
      </c>
      <c r="V18" s="184"/>
      <c r="W18" s="184"/>
      <c r="X18" s="184"/>
      <c r="Y18" s="184"/>
      <c r="Z18" s="184"/>
    </row>
    <row r="19" spans="1:26">
      <c r="A19" s="183"/>
      <c r="B19" s="22"/>
      <c r="C19" s="240">
        <v>6</v>
      </c>
      <c r="D19" s="259"/>
      <c r="E19" s="259"/>
      <c r="F19" s="287"/>
      <c r="G19" s="372"/>
      <c r="H19" s="259"/>
      <c r="I19" s="259"/>
      <c r="J19" s="259"/>
      <c r="K19" s="287"/>
      <c r="L19" s="11"/>
      <c r="M19" s="334">
        <f t="shared" si="2"/>
        <v>0</v>
      </c>
      <c r="N19" s="12">
        <f>IF(AND($M19=1,D19="",COUNTA(E19:$K19,$D20:$K$113)&gt;0),1,0)</f>
        <v>0</v>
      </c>
      <c r="O19" s="12">
        <f>IF(AND($M19=1,E19="",COUNTA(F19:$K19,$D20:$K$113)&gt;0),1,0)</f>
        <v>0</v>
      </c>
      <c r="P19" s="12">
        <f>IF(AND($M19=1,F19="",COUNTA(G19:$K19,$D20:$K$113)&gt;0),1,0)</f>
        <v>0</v>
      </c>
      <c r="Q19" s="12">
        <f>IF(AND($M19=1,G19="",COUNTA(H19:$K19,$D20:$K$113)&gt;0),1,0)</f>
        <v>0</v>
      </c>
      <c r="R19" s="12">
        <f>IF(AND($M19=1,H19="",COUNTA(I19:$K19,$D20:$K$113)&gt;0),1,0)</f>
        <v>0</v>
      </c>
      <c r="S19" s="12">
        <f>IF(AND($M19=1,I19="",COUNTA(J19:$K19,$D20:$K$113)&gt;0),1,0)</f>
        <v>0</v>
      </c>
      <c r="T19" s="12">
        <f>IF(AND($M19=1,J19="",I19="Yes",COUNTA(K19:$K19,$D20:$K$113)&gt;0),1,0)</f>
        <v>0</v>
      </c>
      <c r="U19" s="12">
        <f>IF(AND($M19=1,K19="",COUNTA($K19:L19,$D20:$K$113)&gt;0),1,0)</f>
        <v>0</v>
      </c>
      <c r="V19" s="184"/>
      <c r="W19" s="184"/>
      <c r="X19" s="184"/>
      <c r="Y19" s="184"/>
      <c r="Z19" s="184"/>
    </row>
    <row r="20" spans="1:26">
      <c r="A20" s="183"/>
      <c r="B20" s="22"/>
      <c r="C20" s="240">
        <v>7</v>
      </c>
      <c r="D20" s="259"/>
      <c r="E20" s="259"/>
      <c r="F20" s="287"/>
      <c r="G20" s="372"/>
      <c r="H20" s="259"/>
      <c r="I20" s="259"/>
      <c r="J20" s="259"/>
      <c r="K20" s="287"/>
      <c r="L20" s="11"/>
      <c r="M20" s="334">
        <f t="shared" si="2"/>
        <v>0</v>
      </c>
      <c r="N20" s="12">
        <f>IF(AND($M20=1,D20="",COUNTA(E20:$K20,$D21:$K$113)&gt;0),1,0)</f>
        <v>0</v>
      </c>
      <c r="O20" s="12">
        <f>IF(AND($M20=1,E20="",COUNTA(F20:$K20,$D21:$K$113)&gt;0),1,0)</f>
        <v>0</v>
      </c>
      <c r="P20" s="12">
        <f>IF(AND($M20=1,F20="",COUNTA(G20:$K20,$D21:$K$113)&gt;0),1,0)</f>
        <v>0</v>
      </c>
      <c r="Q20" s="12">
        <f>IF(AND($M20=1,G20="",COUNTA(H20:$K20,$D21:$K$113)&gt;0),1,0)</f>
        <v>0</v>
      </c>
      <c r="R20" s="12">
        <f>IF(AND($M20=1,H20="",COUNTA(I20:$K20,$D21:$K$113)&gt;0),1,0)</f>
        <v>0</v>
      </c>
      <c r="S20" s="12">
        <f>IF(AND($M20=1,I20="",COUNTA(J20:$K20,$D21:$K$113)&gt;0),1,0)</f>
        <v>0</v>
      </c>
      <c r="T20" s="12">
        <f>IF(AND($M20=1,J20="",I20="Yes",COUNTA(K20:$K20,$D21:$K$113)&gt;0),1,0)</f>
        <v>0</v>
      </c>
      <c r="U20" s="12">
        <f>IF(AND($M20=1,K20="",COUNTA($K20:L20,$D21:$K$113)&gt;0),1,0)</f>
        <v>0</v>
      </c>
      <c r="V20" s="184"/>
      <c r="W20" s="184"/>
      <c r="X20" s="184"/>
      <c r="Y20" s="184"/>
      <c r="Z20" s="184"/>
    </row>
    <row r="21" spans="1:26">
      <c r="A21" s="183"/>
      <c r="B21" s="22"/>
      <c r="C21" s="240">
        <v>8</v>
      </c>
      <c r="D21" s="259"/>
      <c r="E21" s="259"/>
      <c r="F21" s="287"/>
      <c r="G21" s="372"/>
      <c r="H21" s="259"/>
      <c r="I21" s="259"/>
      <c r="J21" s="259"/>
      <c r="K21" s="287"/>
      <c r="L21" s="11"/>
      <c r="M21" s="334">
        <f t="shared" si="2"/>
        <v>0</v>
      </c>
      <c r="N21" s="12">
        <f>IF(AND($M21=1,D21="",COUNTA(E21:$K21,$D22:$K$113)&gt;0),1,0)</f>
        <v>0</v>
      </c>
      <c r="O21" s="12">
        <f>IF(AND($M21=1,E21="",COUNTA(F21:$K21,$D22:$K$113)&gt;0),1,0)</f>
        <v>0</v>
      </c>
      <c r="P21" s="12">
        <f>IF(AND($M21=1,F21="",COUNTA(G21:$K21,$D22:$K$113)&gt;0),1,0)</f>
        <v>0</v>
      </c>
      <c r="Q21" s="12">
        <f>IF(AND($M21=1,G21="",COUNTA(H21:$K21,$D22:$K$113)&gt;0),1,0)</f>
        <v>0</v>
      </c>
      <c r="R21" s="12">
        <f>IF(AND($M21=1,H21="",COUNTA(I21:$K21,$D22:$K$113)&gt;0),1,0)</f>
        <v>0</v>
      </c>
      <c r="S21" s="12">
        <f>IF(AND($M21=1,I21="",COUNTA(J21:$K21,$D22:$K$113)&gt;0),1,0)</f>
        <v>0</v>
      </c>
      <c r="T21" s="12">
        <f>IF(AND($M21=1,J21="",I21="Yes",COUNTA(K21:$K21,$D22:$K$113)&gt;0),1,0)</f>
        <v>0</v>
      </c>
      <c r="U21" s="12">
        <f>IF(AND($M21=1,K21="",COUNTA($K21:L21,$D22:$K$113)&gt;0),1,0)</f>
        <v>0</v>
      </c>
      <c r="V21" s="184"/>
      <c r="W21" s="184"/>
      <c r="X21" s="184"/>
      <c r="Y21" s="184"/>
      <c r="Z21" s="184"/>
    </row>
    <row r="22" spans="1:26">
      <c r="A22" s="183"/>
      <c r="B22" s="22"/>
      <c r="C22" s="240">
        <v>9</v>
      </c>
      <c r="D22" s="259"/>
      <c r="E22" s="259"/>
      <c r="F22" s="287"/>
      <c r="G22" s="372"/>
      <c r="H22" s="259"/>
      <c r="I22" s="259"/>
      <c r="J22" s="259"/>
      <c r="K22" s="287"/>
      <c r="L22" s="11"/>
      <c r="M22" s="334">
        <f t="shared" si="2"/>
        <v>0</v>
      </c>
      <c r="N22" s="12">
        <f>IF(AND($M22=1,D22="",COUNTA(E22:$K22,$D23:$K$113)&gt;0),1,0)</f>
        <v>0</v>
      </c>
      <c r="O22" s="12">
        <f>IF(AND($M22=1,E22="",COUNTA(F22:$K22,$D23:$K$113)&gt;0),1,0)</f>
        <v>0</v>
      </c>
      <c r="P22" s="12">
        <f>IF(AND($M22=1,F22="",COUNTA(G22:$K22,$D23:$K$113)&gt;0),1,0)</f>
        <v>0</v>
      </c>
      <c r="Q22" s="12">
        <f>IF(AND($M22=1,G22="",COUNTA(H22:$K22,$D23:$K$113)&gt;0),1,0)</f>
        <v>0</v>
      </c>
      <c r="R22" s="12">
        <f>IF(AND($M22=1,H22="",COUNTA(I22:$K22,$D23:$K$113)&gt;0),1,0)</f>
        <v>0</v>
      </c>
      <c r="S22" s="12">
        <f>IF(AND($M22=1,I22="",COUNTA(J22:$K22,$D23:$K$113)&gt;0),1,0)</f>
        <v>0</v>
      </c>
      <c r="T22" s="12">
        <f>IF(AND($M22=1,J22="",I22="Yes",COUNTA(K22:$K22,$D23:$K$113)&gt;0),1,0)</f>
        <v>0</v>
      </c>
      <c r="U22" s="12">
        <f>IF(AND($M22=1,K22="",COUNTA($K22:L22,$D23:$K$113)&gt;0),1,0)</f>
        <v>0</v>
      </c>
      <c r="V22" s="184"/>
      <c r="W22" s="184"/>
      <c r="X22" s="184"/>
      <c r="Y22" s="184"/>
      <c r="Z22" s="184"/>
    </row>
    <row r="23" spans="1:26">
      <c r="A23" s="183"/>
      <c r="B23" s="22"/>
      <c r="C23" s="240">
        <v>10</v>
      </c>
      <c r="D23" s="259"/>
      <c r="E23" s="259"/>
      <c r="F23" s="287"/>
      <c r="G23" s="372"/>
      <c r="H23" s="259"/>
      <c r="I23" s="259"/>
      <c r="J23" s="259"/>
      <c r="K23" s="287"/>
      <c r="L23" s="11"/>
      <c r="M23" s="334">
        <f t="shared" si="2"/>
        <v>0</v>
      </c>
      <c r="N23" s="12">
        <f>IF(AND($M23=1,D23="",COUNTA(E23:$K23,$D24:$K$113)&gt;0),1,0)</f>
        <v>0</v>
      </c>
      <c r="O23" s="12">
        <f>IF(AND($M23=1,E23="",COUNTA(F23:$K23,$D24:$K$113)&gt;0),1,0)</f>
        <v>0</v>
      </c>
      <c r="P23" s="12">
        <f>IF(AND($M23=1,F23="",COUNTA(G23:$K23,$D24:$K$113)&gt;0),1,0)</f>
        <v>0</v>
      </c>
      <c r="Q23" s="12">
        <f>IF(AND($M23=1,G23="",COUNTA(H23:$K23,$D24:$K$113)&gt;0),1,0)</f>
        <v>0</v>
      </c>
      <c r="R23" s="12">
        <f>IF(AND($M23=1,H23="",COUNTA(I23:$K23,$D24:$K$113)&gt;0),1,0)</f>
        <v>0</v>
      </c>
      <c r="S23" s="12">
        <f>IF(AND($M23=1,I23="",COUNTA(J23:$K23,$D24:$K$113)&gt;0),1,0)</f>
        <v>0</v>
      </c>
      <c r="T23" s="12">
        <f>IF(AND($M23=1,J23="",I23="Yes",COUNTA(K23:$K23,$D24:$K$113)&gt;0),1,0)</f>
        <v>0</v>
      </c>
      <c r="U23" s="12">
        <f>IF(AND($M23=1,K23="",COUNTA($K23:L23,$D24:$K$113)&gt;0),1,0)</f>
        <v>0</v>
      </c>
      <c r="V23" s="184"/>
      <c r="W23" s="184"/>
      <c r="X23" s="184"/>
      <c r="Y23" s="184"/>
      <c r="Z23" s="184"/>
    </row>
    <row r="24" spans="1:26">
      <c r="A24" s="183"/>
      <c r="B24" s="22"/>
      <c r="C24" s="240">
        <v>11</v>
      </c>
      <c r="D24" s="259"/>
      <c r="E24" s="259"/>
      <c r="F24" s="287"/>
      <c r="G24" s="372"/>
      <c r="H24" s="259"/>
      <c r="I24" s="259"/>
      <c r="J24" s="259"/>
      <c r="K24" s="287"/>
      <c r="L24" s="11"/>
      <c r="M24" s="334">
        <f t="shared" si="2"/>
        <v>0</v>
      </c>
      <c r="N24" s="12">
        <f>IF(AND($M24=1,D24="",COUNTA(E24:$K24,$D25:$K$113)&gt;0),1,0)</f>
        <v>0</v>
      </c>
      <c r="O24" s="12">
        <f>IF(AND($M24=1,E24="",COUNTA(F24:$K24,$D25:$K$113)&gt;0),1,0)</f>
        <v>0</v>
      </c>
      <c r="P24" s="12">
        <f>IF(AND($M24=1,F24="",COUNTA(G24:$K24,$D25:$K$113)&gt;0),1,0)</f>
        <v>0</v>
      </c>
      <c r="Q24" s="12">
        <f>IF(AND($M24=1,G24="",COUNTA(H24:$K24,$D25:$K$113)&gt;0),1,0)</f>
        <v>0</v>
      </c>
      <c r="R24" s="12">
        <f>IF(AND($M24=1,H24="",COUNTA(I24:$K24,$D25:$K$113)&gt;0),1,0)</f>
        <v>0</v>
      </c>
      <c r="S24" s="12">
        <f>IF(AND($M24=1,I24="",COUNTA(J24:$K24,$D25:$K$113)&gt;0),1,0)</f>
        <v>0</v>
      </c>
      <c r="T24" s="12">
        <f>IF(AND($M24=1,J24="",I24="Yes",COUNTA(K24:$K24,$D25:$K$113)&gt;0),1,0)</f>
        <v>0</v>
      </c>
      <c r="U24" s="12">
        <f>IF(AND($M24=1,K24="",COUNTA($K24:L24,$D25:$K$113)&gt;0),1,0)</f>
        <v>0</v>
      </c>
      <c r="V24" s="184"/>
      <c r="W24" s="184"/>
      <c r="X24" s="184"/>
      <c r="Y24" s="184"/>
      <c r="Z24" s="184"/>
    </row>
    <row r="25" spans="1:26">
      <c r="A25" s="183"/>
      <c r="B25" s="22"/>
      <c r="C25" s="240">
        <v>12</v>
      </c>
      <c r="D25" s="259"/>
      <c r="E25" s="259"/>
      <c r="F25" s="287"/>
      <c r="G25" s="372"/>
      <c r="H25" s="259"/>
      <c r="I25" s="259"/>
      <c r="J25" s="259"/>
      <c r="K25" s="287"/>
      <c r="L25" s="11"/>
      <c r="M25" s="334">
        <f t="shared" si="2"/>
        <v>0</v>
      </c>
      <c r="N25" s="12">
        <f>IF(AND($M25=1,D25="",COUNTA(E25:$K25,$D26:$K$113)&gt;0),1,0)</f>
        <v>0</v>
      </c>
      <c r="O25" s="12">
        <f>IF(AND($M25=1,E25="",COUNTA(F25:$K25,$D26:$K$113)&gt;0),1,0)</f>
        <v>0</v>
      </c>
      <c r="P25" s="12">
        <f>IF(AND($M25=1,F25="",COUNTA(G25:$K25,$D26:$K$113)&gt;0),1,0)</f>
        <v>0</v>
      </c>
      <c r="Q25" s="12">
        <f>IF(AND($M25=1,G25="",COUNTA(H25:$K25,$D26:$K$113)&gt;0),1,0)</f>
        <v>0</v>
      </c>
      <c r="R25" s="12">
        <f>IF(AND($M25=1,H25="",COUNTA(I25:$K25,$D26:$K$113)&gt;0),1,0)</f>
        <v>0</v>
      </c>
      <c r="S25" s="12">
        <f>IF(AND($M25=1,I25="",COUNTA(J25:$K25,$D26:$K$113)&gt;0),1,0)</f>
        <v>0</v>
      </c>
      <c r="T25" s="12">
        <f>IF(AND($M25=1,J25="",I25="Yes",COUNTA(K25:$K25,$D26:$K$113)&gt;0),1,0)</f>
        <v>0</v>
      </c>
      <c r="U25" s="12">
        <f>IF(AND($M25=1,K25="",COUNTA($K25:L25,$D26:$K$113)&gt;0),1,0)</f>
        <v>0</v>
      </c>
      <c r="V25" s="184"/>
      <c r="W25" s="184"/>
      <c r="X25" s="184"/>
      <c r="Y25" s="184"/>
      <c r="Z25" s="184"/>
    </row>
    <row r="26" spans="1:26">
      <c r="A26" s="183"/>
      <c r="B26" s="22"/>
      <c r="C26" s="240">
        <v>13</v>
      </c>
      <c r="D26" s="259"/>
      <c r="E26" s="259"/>
      <c r="F26" s="287"/>
      <c r="G26" s="372"/>
      <c r="H26" s="259"/>
      <c r="I26" s="259"/>
      <c r="J26" s="259"/>
      <c r="K26" s="287"/>
      <c r="L26" s="11"/>
      <c r="M26" s="334">
        <f t="shared" si="2"/>
        <v>0</v>
      </c>
      <c r="N26" s="12">
        <f>IF(AND($M26=1,D26="",COUNTA(E26:$K26,$D27:$K$113)&gt;0),1,0)</f>
        <v>0</v>
      </c>
      <c r="O26" s="12">
        <f>IF(AND($M26=1,E26="",COUNTA(F26:$K26,$D27:$K$113)&gt;0),1,0)</f>
        <v>0</v>
      </c>
      <c r="P26" s="12">
        <f>IF(AND($M26=1,F26="",COUNTA(G26:$K26,$D27:$K$113)&gt;0),1,0)</f>
        <v>0</v>
      </c>
      <c r="Q26" s="12">
        <f>IF(AND($M26=1,G26="",COUNTA(H26:$K26,$D27:$K$113)&gt;0),1,0)</f>
        <v>0</v>
      </c>
      <c r="R26" s="12">
        <f>IF(AND($M26=1,H26="",COUNTA(I26:$K26,$D27:$K$113)&gt;0),1,0)</f>
        <v>0</v>
      </c>
      <c r="S26" s="12">
        <f>IF(AND($M26=1,I26="",COUNTA(J26:$K26,$D27:$K$113)&gt;0),1,0)</f>
        <v>0</v>
      </c>
      <c r="T26" s="12">
        <f>IF(AND($M26=1,J26="",I26="Yes",COUNTA(K26:$K26,$D27:$K$113)&gt;0),1,0)</f>
        <v>0</v>
      </c>
      <c r="U26" s="12">
        <f>IF(AND($M26=1,K26="",COUNTA($K26:L26,$D27:$K$113)&gt;0),1,0)</f>
        <v>0</v>
      </c>
      <c r="V26" s="184"/>
      <c r="W26" s="184"/>
      <c r="X26" s="184"/>
      <c r="Y26" s="184"/>
      <c r="Z26" s="184"/>
    </row>
    <row r="27" spans="1:26">
      <c r="A27" s="183"/>
      <c r="B27" s="22"/>
      <c r="C27" s="240">
        <v>14</v>
      </c>
      <c r="D27" s="259"/>
      <c r="E27" s="259"/>
      <c r="F27" s="287"/>
      <c r="G27" s="372"/>
      <c r="H27" s="259"/>
      <c r="I27" s="259"/>
      <c r="J27" s="259"/>
      <c r="K27" s="287"/>
      <c r="L27" s="11"/>
      <c r="M27" s="334">
        <f t="shared" si="2"/>
        <v>0</v>
      </c>
      <c r="N27" s="12">
        <f>IF(AND($M27=1,D27="",COUNTA(E27:$K27,$D28:$K$113)&gt;0),1,0)</f>
        <v>0</v>
      </c>
      <c r="O27" s="12">
        <f>IF(AND($M27=1,E27="",COUNTA(F27:$K27,$D28:$K$113)&gt;0),1,0)</f>
        <v>0</v>
      </c>
      <c r="P27" s="12">
        <f>IF(AND($M27=1,F27="",COUNTA(G27:$K27,$D28:$K$113)&gt;0),1,0)</f>
        <v>0</v>
      </c>
      <c r="Q27" s="12">
        <f>IF(AND($M27=1,G27="",COUNTA(H27:$K27,$D28:$K$113)&gt;0),1,0)</f>
        <v>0</v>
      </c>
      <c r="R27" s="12">
        <f>IF(AND($M27=1,H27="",COUNTA(I27:$K27,$D28:$K$113)&gt;0),1,0)</f>
        <v>0</v>
      </c>
      <c r="S27" s="12">
        <f>IF(AND($M27=1,I27="",COUNTA(J27:$K27,$D28:$K$113)&gt;0),1,0)</f>
        <v>0</v>
      </c>
      <c r="T27" s="12">
        <f>IF(AND($M27=1,J27="",I27="Yes",COUNTA(K27:$K27,$D28:$K$113)&gt;0),1,0)</f>
        <v>0</v>
      </c>
      <c r="U27" s="12">
        <f>IF(AND($M27=1,K27="",COUNTA($K27:L27,$D28:$K$113)&gt;0),1,0)</f>
        <v>0</v>
      </c>
      <c r="V27" s="184"/>
      <c r="W27" s="184"/>
      <c r="X27" s="184"/>
      <c r="Y27" s="184"/>
      <c r="Z27" s="184"/>
    </row>
    <row r="28" spans="1:26">
      <c r="A28" s="183"/>
      <c r="B28" s="22"/>
      <c r="C28" s="240">
        <v>15</v>
      </c>
      <c r="D28" s="259"/>
      <c r="E28" s="259"/>
      <c r="F28" s="287"/>
      <c r="G28" s="372"/>
      <c r="H28" s="259"/>
      <c r="I28" s="259"/>
      <c r="J28" s="259"/>
      <c r="K28" s="287"/>
      <c r="L28" s="11"/>
      <c r="M28" s="334">
        <f t="shared" si="2"/>
        <v>0</v>
      </c>
      <c r="N28" s="12">
        <f>IF(AND($M28=1,D28="",COUNTA(E28:$K28,$D29:$K$113)&gt;0),1,0)</f>
        <v>0</v>
      </c>
      <c r="O28" s="12">
        <f>IF(AND($M28=1,E28="",COUNTA(F28:$K28,$D29:$K$113)&gt;0),1,0)</f>
        <v>0</v>
      </c>
      <c r="P28" s="12">
        <f>IF(AND($M28=1,F28="",COUNTA(G28:$K28,$D29:$K$113)&gt;0),1,0)</f>
        <v>0</v>
      </c>
      <c r="Q28" s="12">
        <f>IF(AND($M28=1,G28="",COUNTA(H28:$K28,$D29:$K$113)&gt;0),1,0)</f>
        <v>0</v>
      </c>
      <c r="R28" s="12">
        <f>IF(AND($M28=1,H28="",COUNTA(I28:$K28,$D29:$K$113)&gt;0),1,0)</f>
        <v>0</v>
      </c>
      <c r="S28" s="12">
        <f>IF(AND($M28=1,I28="",COUNTA(J28:$K28,$D29:$K$113)&gt;0),1,0)</f>
        <v>0</v>
      </c>
      <c r="T28" s="12">
        <f>IF(AND($M28=1,J28="",I28="Yes",COUNTA(K28:$K28,$D29:$K$113)&gt;0),1,0)</f>
        <v>0</v>
      </c>
      <c r="U28" s="12">
        <f>IF(AND($M28=1,K28="",COUNTA($K28:L28,$D29:$K$113)&gt;0),1,0)</f>
        <v>0</v>
      </c>
      <c r="V28" s="184"/>
      <c r="W28" s="184"/>
      <c r="X28" s="184"/>
      <c r="Y28" s="184"/>
      <c r="Z28" s="184"/>
    </row>
    <row r="29" spans="1:26">
      <c r="A29" s="183"/>
      <c r="B29" s="22"/>
      <c r="C29" s="240">
        <v>16</v>
      </c>
      <c r="D29" s="259"/>
      <c r="E29" s="259"/>
      <c r="F29" s="287"/>
      <c r="G29" s="372"/>
      <c r="H29" s="259"/>
      <c r="I29" s="259"/>
      <c r="J29" s="259"/>
      <c r="K29" s="287"/>
      <c r="L29" s="11"/>
      <c r="M29" s="334">
        <f t="shared" si="2"/>
        <v>0</v>
      </c>
      <c r="N29" s="12">
        <f>IF(AND($M29=1,D29="",COUNTA(E29:$K29,$D30:$K$113)&gt;0),1,0)</f>
        <v>0</v>
      </c>
      <c r="O29" s="12">
        <f>IF(AND($M29=1,E29="",COUNTA(F29:$K29,$D30:$K$113)&gt;0),1,0)</f>
        <v>0</v>
      </c>
      <c r="P29" s="12">
        <f>IF(AND($M29=1,F29="",COUNTA(G29:$K29,$D30:$K$113)&gt;0),1,0)</f>
        <v>0</v>
      </c>
      <c r="Q29" s="12">
        <f>IF(AND($M29=1,G29="",COUNTA(H29:$K29,$D30:$K$113)&gt;0),1,0)</f>
        <v>0</v>
      </c>
      <c r="R29" s="12">
        <f>IF(AND($M29=1,H29="",COUNTA(I29:$K29,$D30:$K$113)&gt;0),1,0)</f>
        <v>0</v>
      </c>
      <c r="S29" s="12">
        <f>IF(AND($M29=1,I29="",COUNTA(J29:$K29,$D30:$K$113)&gt;0),1,0)</f>
        <v>0</v>
      </c>
      <c r="T29" s="12">
        <f>IF(AND($M29=1,J29="",I29="Yes",COUNTA(K29:$K29,$D30:$K$113)&gt;0),1,0)</f>
        <v>0</v>
      </c>
      <c r="U29" s="12">
        <f>IF(AND($M29=1,K29="",COUNTA($K29:L29,$D30:$K$113)&gt;0),1,0)</f>
        <v>0</v>
      </c>
      <c r="V29" s="184"/>
      <c r="W29" s="184"/>
      <c r="X29" s="184"/>
      <c r="Y29" s="184"/>
      <c r="Z29" s="184"/>
    </row>
    <row r="30" spans="1:26">
      <c r="A30" s="183"/>
      <c r="B30" s="22"/>
      <c r="C30" s="240">
        <v>17</v>
      </c>
      <c r="D30" s="259"/>
      <c r="E30" s="259"/>
      <c r="F30" s="287"/>
      <c r="G30" s="372"/>
      <c r="H30" s="259"/>
      <c r="I30" s="259"/>
      <c r="J30" s="259"/>
      <c r="K30" s="287"/>
      <c r="L30" s="11"/>
      <c r="M30" s="334">
        <f t="shared" si="2"/>
        <v>0</v>
      </c>
      <c r="N30" s="12">
        <f>IF(AND($M30=1,D30="",COUNTA(E30:$K30,$D31:$K$113)&gt;0),1,0)</f>
        <v>0</v>
      </c>
      <c r="O30" s="12">
        <f>IF(AND($M30=1,E30="",COUNTA(F30:$K30,$D31:$K$113)&gt;0),1,0)</f>
        <v>0</v>
      </c>
      <c r="P30" s="12">
        <f>IF(AND($M30=1,F30="",COUNTA(G30:$K30,$D31:$K$113)&gt;0),1,0)</f>
        <v>0</v>
      </c>
      <c r="Q30" s="12">
        <f>IF(AND($M30=1,G30="",COUNTA(H30:$K30,$D31:$K$113)&gt;0),1,0)</f>
        <v>0</v>
      </c>
      <c r="R30" s="12">
        <f>IF(AND($M30=1,H30="",COUNTA(I30:$K30,$D31:$K$113)&gt;0),1,0)</f>
        <v>0</v>
      </c>
      <c r="S30" s="12">
        <f>IF(AND($M30=1,I30="",COUNTA(J30:$K30,$D31:$K$113)&gt;0),1,0)</f>
        <v>0</v>
      </c>
      <c r="T30" s="12">
        <f>IF(AND($M30=1,J30="",I30="Yes",COUNTA(K30:$K30,$D31:$K$113)&gt;0),1,0)</f>
        <v>0</v>
      </c>
      <c r="U30" s="12">
        <f>IF(AND($M30=1,K30="",COUNTA($K30:L30,$D31:$K$113)&gt;0),1,0)</f>
        <v>0</v>
      </c>
      <c r="V30" s="184"/>
      <c r="W30" s="184"/>
      <c r="X30" s="184"/>
      <c r="Y30" s="184"/>
      <c r="Z30" s="184"/>
    </row>
    <row r="31" spans="1:26">
      <c r="A31" s="183"/>
      <c r="B31" s="22"/>
      <c r="C31" s="240">
        <v>18</v>
      </c>
      <c r="D31" s="259"/>
      <c r="E31" s="259"/>
      <c r="F31" s="287"/>
      <c r="G31" s="372"/>
      <c r="H31" s="259"/>
      <c r="I31" s="259"/>
      <c r="J31" s="259"/>
      <c r="K31" s="287"/>
      <c r="L31" s="11"/>
      <c r="M31" s="334">
        <f t="shared" si="2"/>
        <v>0</v>
      </c>
      <c r="N31" s="12">
        <f>IF(AND($M31=1,D31="",COUNTA(E31:$K31,$D32:$K$113)&gt;0),1,0)</f>
        <v>0</v>
      </c>
      <c r="O31" s="12">
        <f>IF(AND($M31=1,E31="",COUNTA(F31:$K31,$D32:$K$113)&gt;0),1,0)</f>
        <v>0</v>
      </c>
      <c r="P31" s="12">
        <f>IF(AND($M31=1,F31="",COUNTA(G31:$K31,$D32:$K$113)&gt;0),1,0)</f>
        <v>0</v>
      </c>
      <c r="Q31" s="12">
        <f>IF(AND($M31=1,G31="",COUNTA(H31:$K31,$D32:$K$113)&gt;0),1,0)</f>
        <v>0</v>
      </c>
      <c r="R31" s="12">
        <f>IF(AND($M31=1,H31="",COUNTA(I31:$K31,$D32:$K$113)&gt;0),1,0)</f>
        <v>0</v>
      </c>
      <c r="S31" s="12">
        <f>IF(AND($M31=1,I31="",COUNTA(J31:$K31,$D32:$K$113)&gt;0),1,0)</f>
        <v>0</v>
      </c>
      <c r="T31" s="12">
        <f>IF(AND($M31=1,J31="",I31="Yes",COUNTA(K31:$K31,$D32:$K$113)&gt;0),1,0)</f>
        <v>0</v>
      </c>
      <c r="U31" s="12">
        <f>IF(AND($M31=1,K31="",COUNTA($K31:L31,$D32:$K$113)&gt;0),1,0)</f>
        <v>0</v>
      </c>
      <c r="V31" s="184"/>
      <c r="W31" s="184"/>
      <c r="X31" s="184"/>
      <c r="Y31" s="184"/>
      <c r="Z31" s="184"/>
    </row>
    <row r="32" spans="1:26">
      <c r="A32" s="183"/>
      <c r="B32" s="22"/>
      <c r="C32" s="240">
        <v>19</v>
      </c>
      <c r="D32" s="259"/>
      <c r="E32" s="259"/>
      <c r="F32" s="287"/>
      <c r="G32" s="372"/>
      <c r="H32" s="259"/>
      <c r="I32" s="259"/>
      <c r="J32" s="259"/>
      <c r="K32" s="287"/>
      <c r="L32" s="11"/>
      <c r="M32" s="334">
        <f t="shared" si="2"/>
        <v>0</v>
      </c>
      <c r="N32" s="12">
        <f>IF(AND($M32=1,D32="",COUNTA(E32:$K32,$D33:$K$113)&gt;0),1,0)</f>
        <v>0</v>
      </c>
      <c r="O32" s="12">
        <f>IF(AND($M32=1,E32="",COUNTA(F32:$K32,$D33:$K$113)&gt;0),1,0)</f>
        <v>0</v>
      </c>
      <c r="P32" s="12">
        <f>IF(AND($M32=1,F32="",COUNTA(G32:$K32,$D33:$K$113)&gt;0),1,0)</f>
        <v>0</v>
      </c>
      <c r="Q32" s="12">
        <f>IF(AND($M32=1,G32="",COUNTA(H32:$K32,$D33:$K$113)&gt;0),1,0)</f>
        <v>0</v>
      </c>
      <c r="R32" s="12">
        <f>IF(AND($M32=1,H32="",COUNTA(I32:$K32,$D33:$K$113)&gt;0),1,0)</f>
        <v>0</v>
      </c>
      <c r="S32" s="12">
        <f>IF(AND($M32=1,I32="",COUNTA(J32:$K32,$D33:$K$113)&gt;0),1,0)</f>
        <v>0</v>
      </c>
      <c r="T32" s="12">
        <f>IF(AND($M32=1,J32="",I32="Yes",COUNTA(K32:$K32,$D33:$K$113)&gt;0),1,0)</f>
        <v>0</v>
      </c>
      <c r="U32" s="12">
        <f>IF(AND($M32=1,K32="",COUNTA($K32:L32,$D33:$K$113)&gt;0),1,0)</f>
        <v>0</v>
      </c>
      <c r="V32" s="184"/>
      <c r="W32" s="184"/>
      <c r="X32" s="184"/>
      <c r="Y32" s="184"/>
      <c r="Z32" s="184"/>
    </row>
    <row r="33" spans="1:26">
      <c r="A33" s="183"/>
      <c r="B33" s="22"/>
      <c r="C33" s="240">
        <v>20</v>
      </c>
      <c r="D33" s="259"/>
      <c r="E33" s="259"/>
      <c r="F33" s="287"/>
      <c r="G33" s="372"/>
      <c r="H33" s="259"/>
      <c r="I33" s="259"/>
      <c r="J33" s="259"/>
      <c r="K33" s="287"/>
      <c r="L33" s="11"/>
      <c r="M33" s="334">
        <f t="shared" si="2"/>
        <v>0</v>
      </c>
      <c r="N33" s="12">
        <f>IF(AND($M33=1,D33="",COUNTA(E33:$K33,$D34:$K$113)&gt;0),1,0)</f>
        <v>0</v>
      </c>
      <c r="O33" s="12">
        <f>IF(AND($M33=1,E33="",COUNTA(F33:$K33,$D34:$K$113)&gt;0),1,0)</f>
        <v>0</v>
      </c>
      <c r="P33" s="12">
        <f>IF(AND($M33=1,F33="",COUNTA(G33:$K33,$D34:$K$113)&gt;0),1,0)</f>
        <v>0</v>
      </c>
      <c r="Q33" s="12">
        <f>IF(AND($M33=1,G33="",COUNTA(H33:$K33,$D34:$K$113)&gt;0),1,0)</f>
        <v>0</v>
      </c>
      <c r="R33" s="12">
        <f>IF(AND($M33=1,H33="",COUNTA(I33:$K33,$D34:$K$113)&gt;0),1,0)</f>
        <v>0</v>
      </c>
      <c r="S33" s="12">
        <f>IF(AND($M33=1,I33="",COUNTA(J33:$K33,$D34:$K$113)&gt;0),1,0)</f>
        <v>0</v>
      </c>
      <c r="T33" s="12">
        <f>IF(AND($M33=1,J33="",I33="Yes",COUNTA(K33:$K33,$D34:$K$113)&gt;0),1,0)</f>
        <v>0</v>
      </c>
      <c r="U33" s="12">
        <f>IF(AND($M33=1,K33="",COUNTA($K33:L33,$D34:$K$113)&gt;0),1,0)</f>
        <v>0</v>
      </c>
      <c r="V33" s="184"/>
      <c r="W33" s="184"/>
      <c r="X33" s="184"/>
      <c r="Y33" s="184"/>
      <c r="Z33" s="184"/>
    </row>
    <row r="34" spans="1:26">
      <c r="A34" s="183"/>
      <c r="B34" s="22"/>
      <c r="C34" s="240">
        <v>21</v>
      </c>
      <c r="D34" s="259"/>
      <c r="E34" s="259"/>
      <c r="F34" s="287"/>
      <c r="G34" s="372"/>
      <c r="H34" s="259"/>
      <c r="I34" s="259"/>
      <c r="J34" s="259"/>
      <c r="K34" s="287"/>
      <c r="L34" s="11"/>
      <c r="M34" s="334">
        <f t="shared" si="2"/>
        <v>0</v>
      </c>
      <c r="N34" s="12">
        <f>IF(AND($M34=1,D34="",COUNTA(E34:$K34,$D35:$K$113)&gt;0),1,0)</f>
        <v>0</v>
      </c>
      <c r="O34" s="12">
        <f>IF(AND($M34=1,E34="",COUNTA(F34:$K34,$D35:$K$113)&gt;0),1,0)</f>
        <v>0</v>
      </c>
      <c r="P34" s="12">
        <f>IF(AND($M34=1,F34="",COUNTA(G34:$K34,$D35:$K$113)&gt;0),1,0)</f>
        <v>0</v>
      </c>
      <c r="Q34" s="12">
        <f>IF(AND($M34=1,G34="",COUNTA(H34:$K34,$D35:$K$113)&gt;0),1,0)</f>
        <v>0</v>
      </c>
      <c r="R34" s="12">
        <f>IF(AND($M34=1,H34="",COUNTA(I34:$K34,$D35:$K$113)&gt;0),1,0)</f>
        <v>0</v>
      </c>
      <c r="S34" s="12">
        <f>IF(AND($M34=1,I34="",COUNTA(J34:$K34,$D35:$K$113)&gt;0),1,0)</f>
        <v>0</v>
      </c>
      <c r="T34" s="12">
        <f>IF(AND($M34=1,J34="",I34="Yes",COUNTA(K34:$K34,$D35:$K$113)&gt;0),1,0)</f>
        <v>0</v>
      </c>
      <c r="U34" s="12">
        <f>IF(AND($M34=1,K34="",COUNTA($K34:L34,$D35:$K$113)&gt;0),1,0)</f>
        <v>0</v>
      </c>
      <c r="V34" s="184"/>
      <c r="W34" s="184"/>
      <c r="X34" s="184"/>
      <c r="Y34" s="184"/>
      <c r="Z34" s="184"/>
    </row>
    <row r="35" spans="1:26">
      <c r="A35" s="183"/>
      <c r="B35" s="22"/>
      <c r="C35" s="240">
        <v>22</v>
      </c>
      <c r="D35" s="259"/>
      <c r="E35" s="259"/>
      <c r="F35" s="287"/>
      <c r="G35" s="372"/>
      <c r="H35" s="259"/>
      <c r="I35" s="259"/>
      <c r="J35" s="259"/>
      <c r="K35" s="287"/>
      <c r="L35" s="11"/>
      <c r="M35" s="334">
        <f t="shared" si="2"/>
        <v>0</v>
      </c>
      <c r="N35" s="12">
        <f>IF(AND($M35=1,D35="",COUNTA(E35:$K35,$D36:$K$113)&gt;0),1,0)</f>
        <v>0</v>
      </c>
      <c r="O35" s="12">
        <f>IF(AND($M35=1,E35="",COUNTA(F35:$K35,$D36:$K$113)&gt;0),1,0)</f>
        <v>0</v>
      </c>
      <c r="P35" s="12">
        <f>IF(AND($M35=1,F35="",COUNTA(G35:$K35,$D36:$K$113)&gt;0),1,0)</f>
        <v>0</v>
      </c>
      <c r="Q35" s="12">
        <f>IF(AND($M35=1,G35="",COUNTA(H35:$K35,$D36:$K$113)&gt;0),1,0)</f>
        <v>0</v>
      </c>
      <c r="R35" s="12">
        <f>IF(AND($M35=1,H35="",COUNTA(I35:$K35,$D36:$K$113)&gt;0),1,0)</f>
        <v>0</v>
      </c>
      <c r="S35" s="12">
        <f>IF(AND($M35=1,I35="",COUNTA(J35:$K35,$D36:$K$113)&gt;0),1,0)</f>
        <v>0</v>
      </c>
      <c r="T35" s="12">
        <f>IF(AND($M35=1,J35="",I35="Yes",COUNTA(K35:$K35,$D36:$K$113)&gt;0),1,0)</f>
        <v>0</v>
      </c>
      <c r="U35" s="12">
        <f>IF(AND($M35=1,K35="",COUNTA($K35:L35,$D36:$K$113)&gt;0),1,0)</f>
        <v>0</v>
      </c>
      <c r="V35" s="184"/>
      <c r="W35" s="184"/>
      <c r="X35" s="184"/>
      <c r="Y35" s="184"/>
      <c r="Z35" s="184"/>
    </row>
    <row r="36" spans="1:26">
      <c r="A36" s="183"/>
      <c r="B36" s="22"/>
      <c r="C36" s="240">
        <v>23</v>
      </c>
      <c r="D36" s="259"/>
      <c r="E36" s="259"/>
      <c r="F36" s="287"/>
      <c r="G36" s="372"/>
      <c r="H36" s="259"/>
      <c r="I36" s="259"/>
      <c r="J36" s="259"/>
      <c r="K36" s="287"/>
      <c r="L36" s="11"/>
      <c r="M36" s="334">
        <f t="shared" si="2"/>
        <v>0</v>
      </c>
      <c r="N36" s="12">
        <f>IF(AND($M36=1,D36="",COUNTA(E36:$K36,$D37:$K$113)&gt;0),1,0)</f>
        <v>0</v>
      </c>
      <c r="O36" s="12">
        <f>IF(AND($M36=1,E36="",COUNTA(F36:$K36,$D37:$K$113)&gt;0),1,0)</f>
        <v>0</v>
      </c>
      <c r="P36" s="12">
        <f>IF(AND($M36=1,F36="",COUNTA(G36:$K36,$D37:$K$113)&gt;0),1,0)</f>
        <v>0</v>
      </c>
      <c r="Q36" s="12">
        <f>IF(AND($M36=1,G36="",COUNTA(H36:$K36,$D37:$K$113)&gt;0),1,0)</f>
        <v>0</v>
      </c>
      <c r="R36" s="12">
        <f>IF(AND($M36=1,H36="",COUNTA(I36:$K36,$D37:$K$113)&gt;0),1,0)</f>
        <v>0</v>
      </c>
      <c r="S36" s="12">
        <f>IF(AND($M36=1,I36="",COUNTA(J36:$K36,$D37:$K$113)&gt;0),1,0)</f>
        <v>0</v>
      </c>
      <c r="T36" s="12">
        <f>IF(AND($M36=1,J36="",I36="Yes",COUNTA(K36:$K36,$D37:$K$113)&gt;0),1,0)</f>
        <v>0</v>
      </c>
      <c r="U36" s="12">
        <f>IF(AND($M36=1,K36="",COUNTA($K36:L36,$D37:$K$113)&gt;0),1,0)</f>
        <v>0</v>
      </c>
      <c r="V36" s="184"/>
      <c r="W36" s="184"/>
      <c r="X36" s="184"/>
      <c r="Y36" s="184"/>
      <c r="Z36" s="184"/>
    </row>
    <row r="37" spans="1:26">
      <c r="A37" s="183"/>
      <c r="B37" s="22"/>
      <c r="C37" s="240">
        <v>24</v>
      </c>
      <c r="D37" s="259"/>
      <c r="E37" s="259"/>
      <c r="F37" s="287"/>
      <c r="G37" s="372"/>
      <c r="H37" s="259"/>
      <c r="I37" s="259"/>
      <c r="J37" s="259"/>
      <c r="K37" s="287"/>
      <c r="L37" s="11"/>
      <c r="M37" s="334">
        <f t="shared" si="2"/>
        <v>0</v>
      </c>
      <c r="N37" s="12">
        <f>IF(AND($M37=1,D37="",COUNTA(E37:$K37,$D38:$K$113)&gt;0),1,0)</f>
        <v>0</v>
      </c>
      <c r="O37" s="12">
        <f>IF(AND($M37=1,E37="",COUNTA(F37:$K37,$D38:$K$113)&gt;0),1,0)</f>
        <v>0</v>
      </c>
      <c r="P37" s="12">
        <f>IF(AND($M37=1,F37="",COUNTA(G37:$K37,$D38:$K$113)&gt;0),1,0)</f>
        <v>0</v>
      </c>
      <c r="Q37" s="12">
        <f>IF(AND($M37=1,G37="",COUNTA(H37:$K37,$D38:$K$113)&gt;0),1,0)</f>
        <v>0</v>
      </c>
      <c r="R37" s="12">
        <f>IF(AND($M37=1,H37="",COUNTA(I37:$K37,$D38:$K$113)&gt;0),1,0)</f>
        <v>0</v>
      </c>
      <c r="S37" s="12">
        <f>IF(AND($M37=1,I37="",COUNTA(J37:$K37,$D38:$K$113)&gt;0),1,0)</f>
        <v>0</v>
      </c>
      <c r="T37" s="12">
        <f>IF(AND($M37=1,J37="",I37="Yes",COUNTA(K37:$K37,$D38:$K$113)&gt;0),1,0)</f>
        <v>0</v>
      </c>
      <c r="U37" s="12">
        <f>IF(AND($M37=1,K37="",COUNTA($K37:L37,$D38:$K$113)&gt;0),1,0)</f>
        <v>0</v>
      </c>
      <c r="V37" s="184"/>
      <c r="W37" s="184"/>
      <c r="X37" s="184"/>
      <c r="Y37" s="184"/>
      <c r="Z37" s="184"/>
    </row>
    <row r="38" spans="1:26">
      <c r="A38" s="183"/>
      <c r="B38" s="22"/>
      <c r="C38" s="240">
        <v>25</v>
      </c>
      <c r="D38" s="259"/>
      <c r="E38" s="259"/>
      <c r="F38" s="287"/>
      <c r="G38" s="372"/>
      <c r="H38" s="259"/>
      <c r="I38" s="259"/>
      <c r="J38" s="259"/>
      <c r="K38" s="287"/>
      <c r="L38" s="11"/>
      <c r="M38" s="334">
        <f t="shared" si="2"/>
        <v>0</v>
      </c>
      <c r="N38" s="12">
        <f>IF(AND($M38=1,D38="",COUNTA(E38:$K38,$D39:$K$113)&gt;0),1,0)</f>
        <v>0</v>
      </c>
      <c r="O38" s="12">
        <f>IF(AND($M38=1,E38="",COUNTA(F38:$K38,$D39:$K$113)&gt;0),1,0)</f>
        <v>0</v>
      </c>
      <c r="P38" s="12">
        <f>IF(AND($M38=1,F38="",COUNTA(G38:$K38,$D39:$K$113)&gt;0),1,0)</f>
        <v>0</v>
      </c>
      <c r="Q38" s="12">
        <f>IF(AND($M38=1,G38="",COUNTA(H38:$K38,$D39:$K$113)&gt;0),1,0)</f>
        <v>0</v>
      </c>
      <c r="R38" s="12">
        <f>IF(AND($M38=1,H38="",COUNTA(I38:$K38,$D39:$K$113)&gt;0),1,0)</f>
        <v>0</v>
      </c>
      <c r="S38" s="12">
        <f>IF(AND($M38=1,I38="",COUNTA(J38:$K38,$D39:$K$113)&gt;0),1,0)</f>
        <v>0</v>
      </c>
      <c r="T38" s="12">
        <f>IF(AND($M38=1,J38="",I38="Yes",COUNTA(K38:$K38,$D39:$K$113)&gt;0),1,0)</f>
        <v>0</v>
      </c>
      <c r="U38" s="12">
        <f>IF(AND($M38=1,K38="",COUNTA($K38:L38,$D39:$K$113)&gt;0),1,0)</f>
        <v>0</v>
      </c>
      <c r="V38" s="184"/>
      <c r="W38" s="184"/>
      <c r="X38" s="184"/>
      <c r="Y38" s="184"/>
      <c r="Z38" s="184"/>
    </row>
    <row r="39" spans="1:26">
      <c r="A39" s="183"/>
      <c r="B39" s="22"/>
      <c r="C39" s="240">
        <v>26</v>
      </c>
      <c r="D39" s="259"/>
      <c r="E39" s="259"/>
      <c r="F39" s="287"/>
      <c r="G39" s="372"/>
      <c r="H39" s="259"/>
      <c r="I39" s="259"/>
      <c r="J39" s="259"/>
      <c r="K39" s="287"/>
      <c r="L39" s="11"/>
      <c r="M39" s="334">
        <f t="shared" si="2"/>
        <v>0</v>
      </c>
      <c r="N39" s="12">
        <f>IF(AND($M39=1,D39="",COUNTA(E39:$K39,$D40:$K$113)&gt;0),1,0)</f>
        <v>0</v>
      </c>
      <c r="O39" s="12">
        <f>IF(AND($M39=1,E39="",COUNTA(F39:$K39,$D40:$K$113)&gt;0),1,0)</f>
        <v>0</v>
      </c>
      <c r="P39" s="12">
        <f>IF(AND($M39=1,F39="",COUNTA(G39:$K39,$D40:$K$113)&gt;0),1,0)</f>
        <v>0</v>
      </c>
      <c r="Q39" s="12">
        <f>IF(AND($M39=1,G39="",COUNTA(H39:$K39,$D40:$K$113)&gt;0),1,0)</f>
        <v>0</v>
      </c>
      <c r="R39" s="12">
        <f>IF(AND($M39=1,H39="",COUNTA(I39:$K39,$D40:$K$113)&gt;0),1,0)</f>
        <v>0</v>
      </c>
      <c r="S39" s="12">
        <f>IF(AND($M39=1,I39="",COUNTA(J39:$K39,$D40:$K$113)&gt;0),1,0)</f>
        <v>0</v>
      </c>
      <c r="T39" s="12">
        <f>IF(AND($M39=1,J39="",I39="Yes",COUNTA(K39:$K39,$D40:$K$113)&gt;0),1,0)</f>
        <v>0</v>
      </c>
      <c r="U39" s="12">
        <f>IF(AND($M39=1,K39="",COUNTA($K39:L39,$D40:$K$113)&gt;0),1,0)</f>
        <v>0</v>
      </c>
      <c r="V39" s="184"/>
      <c r="W39" s="184"/>
      <c r="X39" s="184"/>
      <c r="Y39" s="184"/>
      <c r="Z39" s="184"/>
    </row>
    <row r="40" spans="1:26">
      <c r="A40" s="183"/>
      <c r="B40" s="22"/>
      <c r="C40" s="240">
        <v>27</v>
      </c>
      <c r="D40" s="259"/>
      <c r="E40" s="259"/>
      <c r="F40" s="287"/>
      <c r="G40" s="372"/>
      <c r="H40" s="259"/>
      <c r="I40" s="259"/>
      <c r="J40" s="259"/>
      <c r="K40" s="287"/>
      <c r="L40" s="11"/>
      <c r="M40" s="334">
        <f t="shared" si="2"/>
        <v>0</v>
      </c>
      <c r="N40" s="12">
        <f>IF(AND($M40=1,D40="",COUNTA(E40:$K40,$D41:$K$113)&gt;0),1,0)</f>
        <v>0</v>
      </c>
      <c r="O40" s="12">
        <f>IF(AND($M40=1,E40="",COUNTA(F40:$K40,$D41:$K$113)&gt;0),1,0)</f>
        <v>0</v>
      </c>
      <c r="P40" s="12">
        <f>IF(AND($M40=1,F40="",COUNTA(G40:$K40,$D41:$K$113)&gt;0),1,0)</f>
        <v>0</v>
      </c>
      <c r="Q40" s="12">
        <f>IF(AND($M40=1,G40="",COUNTA(H40:$K40,$D41:$K$113)&gt;0),1,0)</f>
        <v>0</v>
      </c>
      <c r="R40" s="12">
        <f>IF(AND($M40=1,H40="",COUNTA(I40:$K40,$D41:$K$113)&gt;0),1,0)</f>
        <v>0</v>
      </c>
      <c r="S40" s="12">
        <f>IF(AND($M40=1,I40="",COUNTA(J40:$K40,$D41:$K$113)&gt;0),1,0)</f>
        <v>0</v>
      </c>
      <c r="T40" s="12">
        <f>IF(AND($M40=1,J40="",I40="Yes",COUNTA(K40:$K40,$D41:$K$113)&gt;0),1,0)</f>
        <v>0</v>
      </c>
      <c r="U40" s="12">
        <f>IF(AND($M40=1,K40="",COUNTA($K40:L40,$D41:$K$113)&gt;0),1,0)</f>
        <v>0</v>
      </c>
      <c r="V40" s="184"/>
      <c r="W40" s="184"/>
      <c r="X40" s="184"/>
      <c r="Y40" s="184"/>
      <c r="Z40" s="184"/>
    </row>
    <row r="41" spans="1:26">
      <c r="A41" s="183"/>
      <c r="B41" s="22"/>
      <c r="C41" s="240">
        <v>28</v>
      </c>
      <c r="D41" s="259"/>
      <c r="E41" s="259"/>
      <c r="F41" s="287"/>
      <c r="G41" s="372"/>
      <c r="H41" s="259"/>
      <c r="I41" s="259"/>
      <c r="J41" s="259"/>
      <c r="K41" s="287"/>
      <c r="L41" s="11"/>
      <c r="M41" s="334">
        <f t="shared" si="2"/>
        <v>0</v>
      </c>
      <c r="N41" s="12">
        <f>IF(AND($M41=1,D41="",COUNTA(E41:$K41,$D42:$K$113)&gt;0),1,0)</f>
        <v>0</v>
      </c>
      <c r="O41" s="12">
        <f>IF(AND($M41=1,E41="",COUNTA(F41:$K41,$D42:$K$113)&gt;0),1,0)</f>
        <v>0</v>
      </c>
      <c r="P41" s="12">
        <f>IF(AND($M41=1,F41="",COUNTA(G41:$K41,$D42:$K$113)&gt;0),1,0)</f>
        <v>0</v>
      </c>
      <c r="Q41" s="12">
        <f>IF(AND($M41=1,G41="",COUNTA(H41:$K41,$D42:$K$113)&gt;0),1,0)</f>
        <v>0</v>
      </c>
      <c r="R41" s="12">
        <f>IF(AND($M41=1,H41="",COUNTA(I41:$K41,$D42:$K$113)&gt;0),1,0)</f>
        <v>0</v>
      </c>
      <c r="S41" s="12">
        <f>IF(AND($M41=1,I41="",COUNTA(J41:$K41,$D42:$K$113)&gt;0),1,0)</f>
        <v>0</v>
      </c>
      <c r="T41" s="12">
        <f>IF(AND($M41=1,J41="",I41="Yes",COUNTA(K41:$K41,$D42:$K$113)&gt;0),1,0)</f>
        <v>0</v>
      </c>
      <c r="U41" s="12">
        <f>IF(AND($M41=1,K41="",COUNTA($K41:L41,$D42:$K$113)&gt;0),1,0)</f>
        <v>0</v>
      </c>
      <c r="V41" s="184"/>
      <c r="W41" s="184"/>
      <c r="X41" s="184"/>
      <c r="Y41" s="184"/>
      <c r="Z41" s="184"/>
    </row>
    <row r="42" spans="1:26">
      <c r="A42" s="183"/>
      <c r="B42" s="22"/>
      <c r="C42" s="240">
        <v>29</v>
      </c>
      <c r="D42" s="259"/>
      <c r="E42" s="259"/>
      <c r="F42" s="287"/>
      <c r="G42" s="372"/>
      <c r="H42" s="259"/>
      <c r="I42" s="259"/>
      <c r="J42" s="259"/>
      <c r="K42" s="287"/>
      <c r="L42" s="11"/>
      <c r="M42" s="334">
        <f t="shared" si="2"/>
        <v>0</v>
      </c>
      <c r="N42" s="12">
        <f>IF(AND($M42=1,D42="",COUNTA(E42:$K42,$D43:$K$113)&gt;0),1,0)</f>
        <v>0</v>
      </c>
      <c r="O42" s="12">
        <f>IF(AND($M42=1,E42="",COUNTA(F42:$K42,$D43:$K$113)&gt;0),1,0)</f>
        <v>0</v>
      </c>
      <c r="P42" s="12">
        <f>IF(AND($M42=1,F42="",COUNTA(G42:$K42,$D43:$K$113)&gt;0),1,0)</f>
        <v>0</v>
      </c>
      <c r="Q42" s="12">
        <f>IF(AND($M42=1,G42="",COUNTA(H42:$K42,$D43:$K$113)&gt;0),1,0)</f>
        <v>0</v>
      </c>
      <c r="R42" s="12">
        <f>IF(AND($M42=1,H42="",COUNTA(I42:$K42,$D43:$K$113)&gt;0),1,0)</f>
        <v>0</v>
      </c>
      <c r="S42" s="12">
        <f>IF(AND($M42=1,I42="",COUNTA(J42:$K42,$D43:$K$113)&gt;0),1,0)</f>
        <v>0</v>
      </c>
      <c r="T42" s="12">
        <f>IF(AND($M42=1,J42="",I42="Yes",COUNTA(K42:$K42,$D43:$K$113)&gt;0),1,0)</f>
        <v>0</v>
      </c>
      <c r="U42" s="12">
        <f>IF(AND($M42=1,K42="",COUNTA($K42:L42,$D43:$K$113)&gt;0),1,0)</f>
        <v>0</v>
      </c>
      <c r="V42" s="184"/>
      <c r="W42" s="184"/>
      <c r="X42" s="184"/>
      <c r="Y42" s="184"/>
      <c r="Z42" s="184"/>
    </row>
    <row r="43" spans="1:26">
      <c r="A43" s="183"/>
      <c r="B43" s="22"/>
      <c r="C43" s="240">
        <v>30</v>
      </c>
      <c r="D43" s="259"/>
      <c r="E43" s="259"/>
      <c r="F43" s="287"/>
      <c r="G43" s="372"/>
      <c r="H43" s="259"/>
      <c r="I43" s="259"/>
      <c r="J43" s="259"/>
      <c r="K43" s="287"/>
      <c r="L43" s="11"/>
      <c r="M43" s="334">
        <f t="shared" si="2"/>
        <v>0</v>
      </c>
      <c r="N43" s="12">
        <f>IF(AND($M43=1,D43="",COUNTA(E43:$K43,$D44:$K$113)&gt;0),1,0)</f>
        <v>0</v>
      </c>
      <c r="O43" s="12">
        <f>IF(AND($M43=1,E43="",COUNTA(F43:$K43,$D44:$K$113)&gt;0),1,0)</f>
        <v>0</v>
      </c>
      <c r="P43" s="12">
        <f>IF(AND($M43=1,F43="",COUNTA(G43:$K43,$D44:$K$113)&gt;0),1,0)</f>
        <v>0</v>
      </c>
      <c r="Q43" s="12">
        <f>IF(AND($M43=1,G43="",COUNTA(H43:$K43,$D44:$K$113)&gt;0),1,0)</f>
        <v>0</v>
      </c>
      <c r="R43" s="12">
        <f>IF(AND($M43=1,H43="",COUNTA(I43:$K43,$D44:$K$113)&gt;0),1,0)</f>
        <v>0</v>
      </c>
      <c r="S43" s="12">
        <f>IF(AND($M43=1,I43="",COUNTA(J43:$K43,$D44:$K$113)&gt;0),1,0)</f>
        <v>0</v>
      </c>
      <c r="T43" s="12">
        <f>IF(AND($M43=1,J43="",I43="Yes",COUNTA(K43:$K43,$D44:$K$113)&gt;0),1,0)</f>
        <v>0</v>
      </c>
      <c r="U43" s="12">
        <f>IF(AND($M43=1,K43="",COUNTA($K43:L43,$D44:$K$113)&gt;0),1,0)</f>
        <v>0</v>
      </c>
      <c r="V43" s="184"/>
      <c r="W43" s="184"/>
      <c r="X43" s="184"/>
      <c r="Y43" s="184"/>
      <c r="Z43" s="184"/>
    </row>
    <row r="44" spans="1:26">
      <c r="A44" s="183"/>
      <c r="B44" s="22"/>
      <c r="C44" s="240">
        <v>31</v>
      </c>
      <c r="D44" s="259"/>
      <c r="E44" s="259"/>
      <c r="F44" s="287"/>
      <c r="G44" s="372"/>
      <c r="H44" s="259"/>
      <c r="I44" s="259"/>
      <c r="J44" s="259"/>
      <c r="K44" s="287"/>
      <c r="L44" s="11"/>
      <c r="M44" s="334">
        <f t="shared" si="2"/>
        <v>0</v>
      </c>
      <c r="N44" s="12">
        <f>IF(AND($M44=1,D44="",COUNTA(E44:$K44,$D45:$K$113)&gt;0),1,0)</f>
        <v>0</v>
      </c>
      <c r="O44" s="12">
        <f>IF(AND($M44=1,E44="",COUNTA(F44:$K44,$D45:$K$113)&gt;0),1,0)</f>
        <v>0</v>
      </c>
      <c r="P44" s="12">
        <f>IF(AND($M44=1,F44="",COUNTA(G44:$K44,$D45:$K$113)&gt;0),1,0)</f>
        <v>0</v>
      </c>
      <c r="Q44" s="12">
        <f>IF(AND($M44=1,G44="",COUNTA(H44:$K44,$D45:$K$113)&gt;0),1,0)</f>
        <v>0</v>
      </c>
      <c r="R44" s="12">
        <f>IF(AND($M44=1,H44="",COUNTA(I44:$K44,$D45:$K$113)&gt;0),1,0)</f>
        <v>0</v>
      </c>
      <c r="S44" s="12">
        <f>IF(AND($M44=1,I44="",COUNTA(J44:$K44,$D45:$K$113)&gt;0),1,0)</f>
        <v>0</v>
      </c>
      <c r="T44" s="12">
        <f>IF(AND($M44=1,J44="",I44="Yes",COUNTA(K44:$K44,$D45:$K$113)&gt;0),1,0)</f>
        <v>0</v>
      </c>
      <c r="U44" s="12">
        <f>IF(AND($M44=1,K44="",COUNTA($K44:L44,$D45:$K$113)&gt;0),1,0)</f>
        <v>0</v>
      </c>
      <c r="V44" s="184"/>
      <c r="W44" s="184"/>
      <c r="X44" s="184"/>
      <c r="Y44" s="184"/>
      <c r="Z44" s="184"/>
    </row>
    <row r="45" spans="1:26">
      <c r="A45" s="183"/>
      <c r="B45" s="22"/>
      <c r="C45" s="240">
        <v>32</v>
      </c>
      <c r="D45" s="259"/>
      <c r="E45" s="259"/>
      <c r="F45" s="287"/>
      <c r="G45" s="372"/>
      <c r="H45" s="259"/>
      <c r="I45" s="259"/>
      <c r="J45" s="259"/>
      <c r="K45" s="287"/>
      <c r="L45" s="11"/>
      <c r="M45" s="334">
        <f t="shared" si="2"/>
        <v>0</v>
      </c>
      <c r="N45" s="12">
        <f>IF(AND($M45=1,D45="",COUNTA(E45:$K45,$D46:$K$113)&gt;0),1,0)</f>
        <v>0</v>
      </c>
      <c r="O45" s="12">
        <f>IF(AND($M45=1,E45="",COUNTA(F45:$K45,$D46:$K$113)&gt;0),1,0)</f>
        <v>0</v>
      </c>
      <c r="P45" s="12">
        <f>IF(AND($M45=1,F45="",COUNTA(G45:$K45,$D46:$K$113)&gt;0),1,0)</f>
        <v>0</v>
      </c>
      <c r="Q45" s="12">
        <f>IF(AND($M45=1,G45="",COUNTA(H45:$K45,$D46:$K$113)&gt;0),1,0)</f>
        <v>0</v>
      </c>
      <c r="R45" s="12">
        <f>IF(AND($M45=1,H45="",COUNTA(I45:$K45,$D46:$K$113)&gt;0),1,0)</f>
        <v>0</v>
      </c>
      <c r="S45" s="12">
        <f>IF(AND($M45=1,I45="",COUNTA(J45:$K45,$D46:$K$113)&gt;0),1,0)</f>
        <v>0</v>
      </c>
      <c r="T45" s="12">
        <f>IF(AND($M45=1,J45="",I45="Yes",COUNTA(K45:$K45,$D46:$K$113)&gt;0),1,0)</f>
        <v>0</v>
      </c>
      <c r="U45" s="12">
        <f>IF(AND($M45=1,K45="",COUNTA($K45:L45,$D46:$K$113)&gt;0),1,0)</f>
        <v>0</v>
      </c>
      <c r="V45" s="184"/>
      <c r="W45" s="184"/>
      <c r="X45" s="184"/>
      <c r="Y45" s="184"/>
      <c r="Z45" s="184"/>
    </row>
    <row r="46" spans="1:26">
      <c r="A46" s="183"/>
      <c r="B46" s="22"/>
      <c r="C46" s="240">
        <v>33</v>
      </c>
      <c r="D46" s="259"/>
      <c r="E46" s="259"/>
      <c r="F46" s="287"/>
      <c r="G46" s="372"/>
      <c r="H46" s="259"/>
      <c r="I46" s="259"/>
      <c r="J46" s="259"/>
      <c r="K46" s="287"/>
      <c r="L46" s="11"/>
      <c r="M46" s="334">
        <f t="shared" ref="M46:M77" si="3">IF(COUNTA(D46:K46)&gt;0,1,0)</f>
        <v>0</v>
      </c>
      <c r="N46" s="12">
        <f>IF(AND($M46=1,D46="",COUNTA(E46:$K46,$D47:$K$113)&gt;0),1,0)</f>
        <v>0</v>
      </c>
      <c r="O46" s="12">
        <f>IF(AND($M46=1,E46="",COUNTA(F46:$K46,$D47:$K$113)&gt;0),1,0)</f>
        <v>0</v>
      </c>
      <c r="P46" s="12">
        <f>IF(AND($M46=1,F46="",COUNTA(G46:$K46,$D47:$K$113)&gt;0),1,0)</f>
        <v>0</v>
      </c>
      <c r="Q46" s="12">
        <f>IF(AND($M46=1,G46="",COUNTA(H46:$K46,$D47:$K$113)&gt;0),1,0)</f>
        <v>0</v>
      </c>
      <c r="R46" s="12">
        <f>IF(AND($M46=1,H46="",COUNTA(I46:$K46,$D47:$K$113)&gt;0),1,0)</f>
        <v>0</v>
      </c>
      <c r="S46" s="12">
        <f>IF(AND($M46=1,I46="",COUNTA(J46:$K46,$D47:$K$113)&gt;0),1,0)</f>
        <v>0</v>
      </c>
      <c r="T46" s="12">
        <f>IF(AND($M46=1,J46="",I46="Yes",COUNTA(K46:$K46,$D47:$K$113)&gt;0),1,0)</f>
        <v>0</v>
      </c>
      <c r="U46" s="12">
        <f>IF(AND($M46=1,K46="",COUNTA($K46:L46,$D47:$K$113)&gt;0),1,0)</f>
        <v>0</v>
      </c>
      <c r="V46" s="184"/>
      <c r="W46" s="184"/>
      <c r="X46" s="184"/>
      <c r="Y46" s="184"/>
      <c r="Z46" s="184"/>
    </row>
    <row r="47" spans="1:26">
      <c r="A47" s="183"/>
      <c r="B47" s="22"/>
      <c r="C47" s="240">
        <v>34</v>
      </c>
      <c r="D47" s="259"/>
      <c r="E47" s="259"/>
      <c r="F47" s="287"/>
      <c r="G47" s="372"/>
      <c r="H47" s="259"/>
      <c r="I47" s="259"/>
      <c r="J47" s="259"/>
      <c r="K47" s="287"/>
      <c r="L47" s="11"/>
      <c r="M47" s="334">
        <f t="shared" si="3"/>
        <v>0</v>
      </c>
      <c r="N47" s="12">
        <f>IF(AND($M47=1,D47="",COUNTA(E47:$K47,$D48:$K$113)&gt;0),1,0)</f>
        <v>0</v>
      </c>
      <c r="O47" s="12">
        <f>IF(AND($M47=1,E47="",COUNTA(F47:$K47,$D48:$K$113)&gt;0),1,0)</f>
        <v>0</v>
      </c>
      <c r="P47" s="12">
        <f>IF(AND($M47=1,F47="",COUNTA(G47:$K47,$D48:$K$113)&gt;0),1,0)</f>
        <v>0</v>
      </c>
      <c r="Q47" s="12">
        <f>IF(AND($M47=1,G47="",COUNTA(H47:$K47,$D48:$K$113)&gt;0),1,0)</f>
        <v>0</v>
      </c>
      <c r="R47" s="12">
        <f>IF(AND($M47=1,H47="",COUNTA(I47:$K47,$D48:$K$113)&gt;0),1,0)</f>
        <v>0</v>
      </c>
      <c r="S47" s="12">
        <f>IF(AND($M47=1,I47="",COUNTA(J47:$K47,$D48:$K$113)&gt;0),1,0)</f>
        <v>0</v>
      </c>
      <c r="T47" s="12">
        <f>IF(AND($M47=1,J47="",I47="Yes",COUNTA(K47:$K47,$D48:$K$113)&gt;0),1,0)</f>
        <v>0</v>
      </c>
      <c r="U47" s="12">
        <f>IF(AND($M47=1,K47="",COUNTA($K47:L47,$D48:$K$113)&gt;0),1,0)</f>
        <v>0</v>
      </c>
      <c r="V47" s="184"/>
      <c r="W47" s="184"/>
      <c r="X47" s="184"/>
      <c r="Y47" s="184"/>
      <c r="Z47" s="184"/>
    </row>
    <row r="48" spans="1:26">
      <c r="A48" s="183"/>
      <c r="B48" s="22"/>
      <c r="C48" s="240">
        <v>35</v>
      </c>
      <c r="D48" s="259"/>
      <c r="E48" s="259"/>
      <c r="F48" s="287"/>
      <c r="G48" s="372"/>
      <c r="H48" s="259"/>
      <c r="I48" s="259"/>
      <c r="J48" s="259"/>
      <c r="K48" s="287"/>
      <c r="L48" s="11"/>
      <c r="M48" s="334">
        <f t="shared" si="3"/>
        <v>0</v>
      </c>
      <c r="N48" s="12">
        <f>IF(AND($M48=1,D48="",COUNTA(E48:$K48,$D49:$K$113)&gt;0),1,0)</f>
        <v>0</v>
      </c>
      <c r="O48" s="12">
        <f>IF(AND($M48=1,E48="",COUNTA(F48:$K48,$D49:$K$113)&gt;0),1,0)</f>
        <v>0</v>
      </c>
      <c r="P48" s="12">
        <f>IF(AND($M48=1,F48="",COUNTA(G48:$K48,$D49:$K$113)&gt;0),1,0)</f>
        <v>0</v>
      </c>
      <c r="Q48" s="12">
        <f>IF(AND($M48=1,G48="",COUNTA(H48:$K48,$D49:$K$113)&gt;0),1,0)</f>
        <v>0</v>
      </c>
      <c r="R48" s="12">
        <f>IF(AND($M48=1,H48="",COUNTA(I48:$K48,$D49:$K$113)&gt;0),1,0)</f>
        <v>0</v>
      </c>
      <c r="S48" s="12">
        <f>IF(AND($M48=1,I48="",COUNTA(J48:$K48,$D49:$K$113)&gt;0),1,0)</f>
        <v>0</v>
      </c>
      <c r="T48" s="12">
        <f>IF(AND($M48=1,J48="",I48="Yes",COUNTA(K48:$K48,$D49:$K$113)&gt;0),1,0)</f>
        <v>0</v>
      </c>
      <c r="U48" s="12">
        <f>IF(AND($M48=1,K48="",COUNTA($K48:L48,$D49:$K$113)&gt;0),1,0)</f>
        <v>0</v>
      </c>
      <c r="V48" s="184"/>
      <c r="W48" s="184"/>
      <c r="X48" s="184"/>
      <c r="Y48" s="184"/>
      <c r="Z48" s="184"/>
    </row>
    <row r="49" spans="1:26">
      <c r="A49" s="183"/>
      <c r="B49" s="22"/>
      <c r="C49" s="240">
        <v>36</v>
      </c>
      <c r="D49" s="259"/>
      <c r="E49" s="259"/>
      <c r="F49" s="287"/>
      <c r="G49" s="372"/>
      <c r="H49" s="259"/>
      <c r="I49" s="259"/>
      <c r="J49" s="259"/>
      <c r="K49" s="287"/>
      <c r="L49" s="11"/>
      <c r="M49" s="334">
        <f t="shared" si="3"/>
        <v>0</v>
      </c>
      <c r="N49" s="12">
        <f>IF(AND($M49=1,D49="",COUNTA(E49:$K49,$D50:$K$113)&gt;0),1,0)</f>
        <v>0</v>
      </c>
      <c r="O49" s="12">
        <f>IF(AND($M49=1,E49="",COUNTA(F49:$K49,$D50:$K$113)&gt;0),1,0)</f>
        <v>0</v>
      </c>
      <c r="P49" s="12">
        <f>IF(AND($M49=1,F49="",COUNTA(G49:$K49,$D50:$K$113)&gt;0),1,0)</f>
        <v>0</v>
      </c>
      <c r="Q49" s="12">
        <f>IF(AND($M49=1,G49="",COUNTA(H49:$K49,$D50:$K$113)&gt;0),1,0)</f>
        <v>0</v>
      </c>
      <c r="R49" s="12">
        <f>IF(AND($M49=1,H49="",COUNTA(I49:$K49,$D50:$K$113)&gt;0),1,0)</f>
        <v>0</v>
      </c>
      <c r="S49" s="12">
        <f>IF(AND($M49=1,I49="",COUNTA(J49:$K49,$D50:$K$113)&gt;0),1,0)</f>
        <v>0</v>
      </c>
      <c r="T49" s="12">
        <f>IF(AND($M49=1,J49="",I49="Yes",COUNTA(K49:$K49,$D50:$K$113)&gt;0),1,0)</f>
        <v>0</v>
      </c>
      <c r="U49" s="12">
        <f>IF(AND($M49=1,K49="",COUNTA($K49:L49,$D50:$K$113)&gt;0),1,0)</f>
        <v>0</v>
      </c>
      <c r="V49" s="184"/>
      <c r="W49" s="184"/>
      <c r="X49" s="184"/>
      <c r="Y49" s="184"/>
      <c r="Z49" s="184"/>
    </row>
    <row r="50" spans="1:26">
      <c r="A50" s="183"/>
      <c r="B50" s="22"/>
      <c r="C50" s="240">
        <v>37</v>
      </c>
      <c r="D50" s="259"/>
      <c r="E50" s="259"/>
      <c r="F50" s="287"/>
      <c r="G50" s="372"/>
      <c r="H50" s="259"/>
      <c r="I50" s="259"/>
      <c r="J50" s="259"/>
      <c r="K50" s="287"/>
      <c r="L50" s="11"/>
      <c r="M50" s="334">
        <f t="shared" si="3"/>
        <v>0</v>
      </c>
      <c r="N50" s="12">
        <f>IF(AND($M50=1,D50="",COUNTA(E50:$K50,$D51:$K$113)&gt;0),1,0)</f>
        <v>0</v>
      </c>
      <c r="O50" s="12">
        <f>IF(AND($M50=1,E50="",COUNTA(F50:$K50,$D51:$K$113)&gt;0),1,0)</f>
        <v>0</v>
      </c>
      <c r="P50" s="12">
        <f>IF(AND($M50=1,F50="",COUNTA(G50:$K50,$D51:$K$113)&gt;0),1,0)</f>
        <v>0</v>
      </c>
      <c r="Q50" s="12">
        <f>IF(AND($M50=1,G50="",COUNTA(H50:$K50,$D51:$K$113)&gt;0),1,0)</f>
        <v>0</v>
      </c>
      <c r="R50" s="12">
        <f>IF(AND($M50=1,H50="",COUNTA(I50:$K50,$D51:$K$113)&gt;0),1,0)</f>
        <v>0</v>
      </c>
      <c r="S50" s="12">
        <f>IF(AND($M50=1,I50="",COUNTA(J50:$K50,$D51:$K$113)&gt;0),1,0)</f>
        <v>0</v>
      </c>
      <c r="T50" s="12">
        <f>IF(AND($M50=1,J50="",I50="Yes",COUNTA(K50:$K50,$D51:$K$113)&gt;0),1,0)</f>
        <v>0</v>
      </c>
      <c r="U50" s="12">
        <f>IF(AND($M50=1,K50="",COUNTA($K50:L50,$D51:$K$113)&gt;0),1,0)</f>
        <v>0</v>
      </c>
      <c r="V50" s="184"/>
      <c r="W50" s="184"/>
      <c r="X50" s="184"/>
      <c r="Y50" s="184"/>
      <c r="Z50" s="184"/>
    </row>
    <row r="51" spans="1:26">
      <c r="A51" s="183"/>
      <c r="B51" s="22"/>
      <c r="C51" s="240">
        <v>38</v>
      </c>
      <c r="D51" s="259"/>
      <c r="E51" s="259"/>
      <c r="F51" s="287"/>
      <c r="G51" s="372"/>
      <c r="H51" s="259"/>
      <c r="I51" s="259"/>
      <c r="J51" s="259"/>
      <c r="K51" s="287"/>
      <c r="L51" s="11"/>
      <c r="M51" s="334">
        <f t="shared" si="3"/>
        <v>0</v>
      </c>
      <c r="N51" s="12">
        <f>IF(AND($M51=1,D51="",COUNTA(E51:$K51,$D52:$K$113)&gt;0),1,0)</f>
        <v>0</v>
      </c>
      <c r="O51" s="12">
        <f>IF(AND($M51=1,E51="",COUNTA(F51:$K51,$D52:$K$113)&gt;0),1,0)</f>
        <v>0</v>
      </c>
      <c r="P51" s="12">
        <f>IF(AND($M51=1,F51="",COUNTA(G51:$K51,$D52:$K$113)&gt;0),1,0)</f>
        <v>0</v>
      </c>
      <c r="Q51" s="12">
        <f>IF(AND($M51=1,G51="",COUNTA(H51:$K51,$D52:$K$113)&gt;0),1,0)</f>
        <v>0</v>
      </c>
      <c r="R51" s="12">
        <f>IF(AND($M51=1,H51="",COUNTA(I51:$K51,$D52:$K$113)&gt;0),1,0)</f>
        <v>0</v>
      </c>
      <c r="S51" s="12">
        <f>IF(AND($M51=1,I51="",COUNTA(J51:$K51,$D52:$K$113)&gt;0),1,0)</f>
        <v>0</v>
      </c>
      <c r="T51" s="12">
        <f>IF(AND($M51=1,J51="",I51="Yes",COUNTA(K51:$K51,$D52:$K$113)&gt;0),1,0)</f>
        <v>0</v>
      </c>
      <c r="U51" s="12">
        <f>IF(AND($M51=1,K51="",COUNTA($K51:L51,$D52:$K$113)&gt;0),1,0)</f>
        <v>0</v>
      </c>
      <c r="V51" s="184"/>
      <c r="W51" s="184"/>
      <c r="X51" s="184"/>
      <c r="Y51" s="184"/>
      <c r="Z51" s="184"/>
    </row>
    <row r="52" spans="1:26">
      <c r="A52" s="183"/>
      <c r="B52" s="22"/>
      <c r="C52" s="240">
        <v>39</v>
      </c>
      <c r="D52" s="259"/>
      <c r="E52" s="259"/>
      <c r="F52" s="287"/>
      <c r="G52" s="372"/>
      <c r="H52" s="259"/>
      <c r="I52" s="259"/>
      <c r="J52" s="259"/>
      <c r="K52" s="287"/>
      <c r="L52" s="11"/>
      <c r="M52" s="334">
        <f t="shared" si="3"/>
        <v>0</v>
      </c>
      <c r="N52" s="12">
        <f>IF(AND($M52=1,D52="",COUNTA(E52:$K52,$D53:$K$113)&gt;0),1,0)</f>
        <v>0</v>
      </c>
      <c r="O52" s="12">
        <f>IF(AND($M52=1,E52="",COUNTA(F52:$K52,$D53:$K$113)&gt;0),1,0)</f>
        <v>0</v>
      </c>
      <c r="P52" s="12">
        <f>IF(AND($M52=1,F52="",COUNTA(G52:$K52,$D53:$K$113)&gt;0),1,0)</f>
        <v>0</v>
      </c>
      <c r="Q52" s="12">
        <f>IF(AND($M52=1,G52="",COUNTA(H52:$K52,$D53:$K$113)&gt;0),1,0)</f>
        <v>0</v>
      </c>
      <c r="R52" s="12">
        <f>IF(AND($M52=1,H52="",COUNTA(I52:$K52,$D53:$K$113)&gt;0),1,0)</f>
        <v>0</v>
      </c>
      <c r="S52" s="12">
        <f>IF(AND($M52=1,I52="",COUNTA(J52:$K52,$D53:$K$113)&gt;0),1,0)</f>
        <v>0</v>
      </c>
      <c r="T52" s="12">
        <f>IF(AND($M52=1,J52="",I52="Yes",COUNTA(K52:$K52,$D53:$K$113)&gt;0),1,0)</f>
        <v>0</v>
      </c>
      <c r="U52" s="12">
        <f>IF(AND($M52=1,K52="",COUNTA($K52:L52,$D53:$K$113)&gt;0),1,0)</f>
        <v>0</v>
      </c>
      <c r="V52" s="184"/>
      <c r="W52" s="184"/>
      <c r="X52" s="184"/>
      <c r="Y52" s="184"/>
      <c r="Z52" s="184"/>
    </row>
    <row r="53" spans="1:26">
      <c r="A53" s="183"/>
      <c r="B53" s="22"/>
      <c r="C53" s="240">
        <v>40</v>
      </c>
      <c r="D53" s="259"/>
      <c r="E53" s="259"/>
      <c r="F53" s="287"/>
      <c r="G53" s="372"/>
      <c r="H53" s="259"/>
      <c r="I53" s="259"/>
      <c r="J53" s="259"/>
      <c r="K53" s="287"/>
      <c r="L53" s="11"/>
      <c r="M53" s="334">
        <f t="shared" si="3"/>
        <v>0</v>
      </c>
      <c r="N53" s="12">
        <f>IF(AND($M53=1,D53="",COUNTA(E53:$K53,$D54:$K$113)&gt;0),1,0)</f>
        <v>0</v>
      </c>
      <c r="O53" s="12">
        <f>IF(AND($M53=1,E53="",COUNTA(F53:$K53,$D54:$K$113)&gt;0),1,0)</f>
        <v>0</v>
      </c>
      <c r="P53" s="12">
        <f>IF(AND($M53=1,F53="",COUNTA(G53:$K53,$D54:$K$113)&gt;0),1,0)</f>
        <v>0</v>
      </c>
      <c r="Q53" s="12">
        <f>IF(AND($M53=1,G53="",COUNTA(H53:$K53,$D54:$K$113)&gt;0),1,0)</f>
        <v>0</v>
      </c>
      <c r="R53" s="12">
        <f>IF(AND($M53=1,H53="",COUNTA(I53:$K53,$D54:$K$113)&gt;0),1,0)</f>
        <v>0</v>
      </c>
      <c r="S53" s="12">
        <f>IF(AND($M53=1,I53="",COUNTA(J53:$K53,$D54:$K$113)&gt;0),1,0)</f>
        <v>0</v>
      </c>
      <c r="T53" s="12">
        <f>IF(AND($M53=1,J53="",I53="Yes",COUNTA(K53:$K53,$D54:$K$113)&gt;0),1,0)</f>
        <v>0</v>
      </c>
      <c r="U53" s="12">
        <f>IF(AND($M53=1,K53="",COUNTA($K53:L53,$D54:$K$113)&gt;0),1,0)</f>
        <v>0</v>
      </c>
      <c r="V53" s="184"/>
      <c r="W53" s="184"/>
      <c r="X53" s="184"/>
      <c r="Y53" s="184"/>
      <c r="Z53" s="184"/>
    </row>
    <row r="54" spans="1:26">
      <c r="A54" s="183"/>
      <c r="B54" s="22"/>
      <c r="C54" s="240">
        <v>41</v>
      </c>
      <c r="D54" s="259"/>
      <c r="E54" s="259"/>
      <c r="F54" s="287"/>
      <c r="G54" s="372"/>
      <c r="H54" s="259"/>
      <c r="I54" s="259"/>
      <c r="J54" s="259"/>
      <c r="K54" s="287"/>
      <c r="L54" s="11"/>
      <c r="M54" s="334">
        <f t="shared" si="3"/>
        <v>0</v>
      </c>
      <c r="N54" s="12">
        <f>IF(AND($M54=1,D54="",COUNTA(E54:$K54,$D55:$K$113)&gt;0),1,0)</f>
        <v>0</v>
      </c>
      <c r="O54" s="12">
        <f>IF(AND($M54=1,E54="",COUNTA(F54:$K54,$D55:$K$113)&gt;0),1,0)</f>
        <v>0</v>
      </c>
      <c r="P54" s="12">
        <f>IF(AND($M54=1,F54="",COUNTA(G54:$K54,$D55:$K$113)&gt;0),1,0)</f>
        <v>0</v>
      </c>
      <c r="Q54" s="12">
        <f>IF(AND($M54=1,G54="",COUNTA(H54:$K54,$D55:$K$113)&gt;0),1,0)</f>
        <v>0</v>
      </c>
      <c r="R54" s="12">
        <f>IF(AND($M54=1,H54="",COUNTA(I54:$K54,$D55:$K$113)&gt;0),1,0)</f>
        <v>0</v>
      </c>
      <c r="S54" s="12">
        <f>IF(AND($M54=1,I54="",COUNTA(J54:$K54,$D55:$K$113)&gt;0),1,0)</f>
        <v>0</v>
      </c>
      <c r="T54" s="12">
        <f>IF(AND($M54=1,J54="",I54="Yes",COUNTA(K54:$K54,$D55:$K$113)&gt;0),1,0)</f>
        <v>0</v>
      </c>
      <c r="U54" s="12">
        <f>IF(AND($M54=1,K54="",COUNTA($K54:L54,$D55:$K$113)&gt;0),1,0)</f>
        <v>0</v>
      </c>
      <c r="V54" s="184"/>
      <c r="W54" s="184"/>
      <c r="X54" s="184"/>
      <c r="Y54" s="184"/>
      <c r="Z54" s="184"/>
    </row>
    <row r="55" spans="1:26">
      <c r="A55" s="183"/>
      <c r="B55" s="22"/>
      <c r="C55" s="240">
        <v>42</v>
      </c>
      <c r="D55" s="259"/>
      <c r="E55" s="259"/>
      <c r="F55" s="287"/>
      <c r="G55" s="372"/>
      <c r="H55" s="259"/>
      <c r="I55" s="259"/>
      <c r="J55" s="259"/>
      <c r="K55" s="287"/>
      <c r="L55" s="11"/>
      <c r="M55" s="334">
        <f t="shared" si="3"/>
        <v>0</v>
      </c>
      <c r="N55" s="12">
        <f>IF(AND($M55=1,D55="",COUNTA(E55:$K55,$D56:$K$113)&gt;0),1,0)</f>
        <v>0</v>
      </c>
      <c r="O55" s="12">
        <f>IF(AND($M55=1,E55="",COUNTA(F55:$K55,$D56:$K$113)&gt;0),1,0)</f>
        <v>0</v>
      </c>
      <c r="P55" s="12">
        <f>IF(AND($M55=1,F55="",COUNTA(G55:$K55,$D56:$K$113)&gt;0),1,0)</f>
        <v>0</v>
      </c>
      <c r="Q55" s="12">
        <f>IF(AND($M55=1,G55="",COUNTA(H55:$K55,$D56:$K$113)&gt;0),1,0)</f>
        <v>0</v>
      </c>
      <c r="R55" s="12">
        <f>IF(AND($M55=1,H55="",COUNTA(I55:$K55,$D56:$K$113)&gt;0),1,0)</f>
        <v>0</v>
      </c>
      <c r="S55" s="12">
        <f>IF(AND($M55=1,I55="",COUNTA(J55:$K55,$D56:$K$113)&gt;0),1,0)</f>
        <v>0</v>
      </c>
      <c r="T55" s="12">
        <f>IF(AND($M55=1,J55="",I55="Yes",COUNTA(K55:$K55,$D56:$K$113)&gt;0),1,0)</f>
        <v>0</v>
      </c>
      <c r="U55" s="12">
        <f>IF(AND($M55=1,K55="",COUNTA($K55:L55,$D56:$K$113)&gt;0),1,0)</f>
        <v>0</v>
      </c>
      <c r="V55" s="184"/>
      <c r="W55" s="184"/>
      <c r="X55" s="184"/>
      <c r="Y55" s="184"/>
      <c r="Z55" s="184"/>
    </row>
    <row r="56" spans="1:26">
      <c r="A56" s="183"/>
      <c r="B56" s="22"/>
      <c r="C56" s="240">
        <v>43</v>
      </c>
      <c r="D56" s="259"/>
      <c r="E56" s="259"/>
      <c r="F56" s="287"/>
      <c r="G56" s="372"/>
      <c r="H56" s="259"/>
      <c r="I56" s="259"/>
      <c r="J56" s="259"/>
      <c r="K56" s="287"/>
      <c r="L56" s="11"/>
      <c r="M56" s="334">
        <f t="shared" si="3"/>
        <v>0</v>
      </c>
      <c r="N56" s="12">
        <f>IF(AND($M56=1,D56="",COUNTA(E56:$K56,$D57:$K$113)&gt;0),1,0)</f>
        <v>0</v>
      </c>
      <c r="O56" s="12">
        <f>IF(AND($M56=1,E56="",COUNTA(F56:$K56,$D57:$K$113)&gt;0),1,0)</f>
        <v>0</v>
      </c>
      <c r="P56" s="12">
        <f>IF(AND($M56=1,F56="",COUNTA(G56:$K56,$D57:$K$113)&gt;0),1,0)</f>
        <v>0</v>
      </c>
      <c r="Q56" s="12">
        <f>IF(AND($M56=1,G56="",COUNTA(H56:$K56,$D57:$K$113)&gt;0),1,0)</f>
        <v>0</v>
      </c>
      <c r="R56" s="12">
        <f>IF(AND($M56=1,H56="",COUNTA(I56:$K56,$D57:$K$113)&gt;0),1,0)</f>
        <v>0</v>
      </c>
      <c r="S56" s="12">
        <f>IF(AND($M56=1,I56="",COUNTA(J56:$K56,$D57:$K$113)&gt;0),1,0)</f>
        <v>0</v>
      </c>
      <c r="T56" s="12">
        <f>IF(AND($M56=1,J56="",I56="Yes",COUNTA(K56:$K56,$D57:$K$113)&gt;0),1,0)</f>
        <v>0</v>
      </c>
      <c r="U56" s="12">
        <f>IF(AND($M56=1,K56="",COUNTA($K56:L56,$D57:$K$113)&gt;0),1,0)</f>
        <v>0</v>
      </c>
      <c r="V56" s="184"/>
      <c r="W56" s="184"/>
      <c r="X56" s="184"/>
      <c r="Y56" s="184"/>
      <c r="Z56" s="184"/>
    </row>
    <row r="57" spans="1:26">
      <c r="A57" s="183"/>
      <c r="B57" s="22"/>
      <c r="C57" s="240">
        <v>44</v>
      </c>
      <c r="D57" s="259"/>
      <c r="E57" s="259"/>
      <c r="F57" s="287"/>
      <c r="G57" s="372"/>
      <c r="H57" s="259"/>
      <c r="I57" s="259"/>
      <c r="J57" s="259"/>
      <c r="K57" s="287"/>
      <c r="L57" s="11"/>
      <c r="M57" s="334">
        <f t="shared" si="3"/>
        <v>0</v>
      </c>
      <c r="N57" s="12">
        <f>IF(AND($M57=1,D57="",COUNTA(E57:$K57,$D58:$K$113)&gt;0),1,0)</f>
        <v>0</v>
      </c>
      <c r="O57" s="12">
        <f>IF(AND($M57=1,E57="",COUNTA(F57:$K57,$D58:$K$113)&gt;0),1,0)</f>
        <v>0</v>
      </c>
      <c r="P57" s="12">
        <f>IF(AND($M57=1,F57="",COUNTA(G57:$K57,$D58:$K$113)&gt;0),1,0)</f>
        <v>0</v>
      </c>
      <c r="Q57" s="12">
        <f>IF(AND($M57=1,G57="",COUNTA(H57:$K57,$D58:$K$113)&gt;0),1,0)</f>
        <v>0</v>
      </c>
      <c r="R57" s="12">
        <f>IF(AND($M57=1,H57="",COUNTA(I57:$K57,$D58:$K$113)&gt;0),1,0)</f>
        <v>0</v>
      </c>
      <c r="S57" s="12">
        <f>IF(AND($M57=1,I57="",COUNTA(J57:$K57,$D58:$K$113)&gt;0),1,0)</f>
        <v>0</v>
      </c>
      <c r="T57" s="12">
        <f>IF(AND($M57=1,J57="",I57="Yes",COUNTA(K57:$K57,$D58:$K$113)&gt;0),1,0)</f>
        <v>0</v>
      </c>
      <c r="U57" s="12">
        <f>IF(AND($M57=1,K57="",COUNTA($K57:L57,$D58:$K$113)&gt;0),1,0)</f>
        <v>0</v>
      </c>
      <c r="V57" s="184"/>
      <c r="W57" s="184"/>
      <c r="X57" s="184"/>
      <c r="Y57" s="184"/>
      <c r="Z57" s="184"/>
    </row>
    <row r="58" spans="1:26">
      <c r="A58" s="183"/>
      <c r="B58" s="22"/>
      <c r="C58" s="240">
        <v>45</v>
      </c>
      <c r="D58" s="259"/>
      <c r="E58" s="259"/>
      <c r="F58" s="287"/>
      <c r="G58" s="372"/>
      <c r="H58" s="259"/>
      <c r="I58" s="259"/>
      <c r="J58" s="259"/>
      <c r="K58" s="287"/>
      <c r="L58" s="11"/>
      <c r="M58" s="334">
        <f t="shared" si="3"/>
        <v>0</v>
      </c>
      <c r="N58" s="12">
        <f>IF(AND($M58=1,D58="",COUNTA(E58:$K58,$D59:$K$113)&gt;0),1,0)</f>
        <v>0</v>
      </c>
      <c r="O58" s="12">
        <f>IF(AND($M58=1,E58="",COUNTA(F58:$K58,$D59:$K$113)&gt;0),1,0)</f>
        <v>0</v>
      </c>
      <c r="P58" s="12">
        <f>IF(AND($M58=1,F58="",COUNTA(G58:$K58,$D59:$K$113)&gt;0),1,0)</f>
        <v>0</v>
      </c>
      <c r="Q58" s="12">
        <f>IF(AND($M58=1,G58="",COUNTA(H58:$K58,$D59:$K$113)&gt;0),1,0)</f>
        <v>0</v>
      </c>
      <c r="R58" s="12">
        <f>IF(AND($M58=1,H58="",COUNTA(I58:$K58,$D59:$K$113)&gt;0),1,0)</f>
        <v>0</v>
      </c>
      <c r="S58" s="12">
        <f>IF(AND($M58=1,I58="",COUNTA(J58:$K58,$D59:$K$113)&gt;0),1,0)</f>
        <v>0</v>
      </c>
      <c r="T58" s="12">
        <f>IF(AND($M58=1,J58="",I58="Yes",COUNTA(K58:$K58,$D59:$K$113)&gt;0),1,0)</f>
        <v>0</v>
      </c>
      <c r="U58" s="12">
        <f>IF(AND($M58=1,K58="",COUNTA($K58:L58,$D59:$K$113)&gt;0),1,0)</f>
        <v>0</v>
      </c>
      <c r="V58" s="184"/>
      <c r="W58" s="184"/>
      <c r="X58" s="184"/>
      <c r="Y58" s="184"/>
      <c r="Z58" s="184"/>
    </row>
    <row r="59" spans="1:26">
      <c r="A59" s="183"/>
      <c r="B59" s="22"/>
      <c r="C59" s="240">
        <v>46</v>
      </c>
      <c r="D59" s="259"/>
      <c r="E59" s="259"/>
      <c r="F59" s="287"/>
      <c r="G59" s="372"/>
      <c r="H59" s="259"/>
      <c r="I59" s="259"/>
      <c r="J59" s="259"/>
      <c r="K59" s="287"/>
      <c r="L59" s="11"/>
      <c r="M59" s="334">
        <f t="shared" si="3"/>
        <v>0</v>
      </c>
      <c r="N59" s="12">
        <f>IF(AND($M59=1,D59="",COUNTA(E59:$K59,$D60:$K$113)&gt;0),1,0)</f>
        <v>0</v>
      </c>
      <c r="O59" s="12">
        <f>IF(AND($M59=1,E59="",COUNTA(F59:$K59,$D60:$K$113)&gt;0),1,0)</f>
        <v>0</v>
      </c>
      <c r="P59" s="12">
        <f>IF(AND($M59=1,F59="",COUNTA(G59:$K59,$D60:$K$113)&gt;0),1,0)</f>
        <v>0</v>
      </c>
      <c r="Q59" s="12">
        <f>IF(AND($M59=1,G59="",COUNTA(H59:$K59,$D60:$K$113)&gt;0),1,0)</f>
        <v>0</v>
      </c>
      <c r="R59" s="12">
        <f>IF(AND($M59=1,H59="",COUNTA(I59:$K59,$D60:$K$113)&gt;0),1,0)</f>
        <v>0</v>
      </c>
      <c r="S59" s="12">
        <f>IF(AND($M59=1,I59="",COUNTA(J59:$K59,$D60:$K$113)&gt;0),1,0)</f>
        <v>0</v>
      </c>
      <c r="T59" s="12">
        <f>IF(AND($M59=1,J59="",I59="Yes",COUNTA(K59:$K59,$D60:$K$113)&gt;0),1,0)</f>
        <v>0</v>
      </c>
      <c r="U59" s="12">
        <f>IF(AND($M59=1,K59="",COUNTA($K59:L59,$D60:$K$113)&gt;0),1,0)</f>
        <v>0</v>
      </c>
      <c r="V59" s="184"/>
      <c r="W59" s="184"/>
      <c r="X59" s="184"/>
      <c r="Y59" s="184"/>
      <c r="Z59" s="184"/>
    </row>
    <row r="60" spans="1:26">
      <c r="A60" s="183"/>
      <c r="B60" s="22"/>
      <c r="C60" s="240">
        <v>47</v>
      </c>
      <c r="D60" s="259"/>
      <c r="E60" s="259"/>
      <c r="F60" s="287"/>
      <c r="G60" s="372"/>
      <c r="H60" s="259"/>
      <c r="I60" s="259"/>
      <c r="J60" s="259"/>
      <c r="K60" s="287"/>
      <c r="L60" s="11"/>
      <c r="M60" s="334">
        <f t="shared" si="3"/>
        <v>0</v>
      </c>
      <c r="N60" s="12">
        <f>IF(AND($M60=1,D60="",COUNTA(E60:$K60,$D61:$K$113)&gt;0),1,0)</f>
        <v>0</v>
      </c>
      <c r="O60" s="12">
        <f>IF(AND($M60=1,E60="",COUNTA(F60:$K60,$D61:$K$113)&gt;0),1,0)</f>
        <v>0</v>
      </c>
      <c r="P60" s="12">
        <f>IF(AND($M60=1,F60="",COUNTA(G60:$K60,$D61:$K$113)&gt;0),1,0)</f>
        <v>0</v>
      </c>
      <c r="Q60" s="12">
        <f>IF(AND($M60=1,G60="",COUNTA(H60:$K60,$D61:$K$113)&gt;0),1,0)</f>
        <v>0</v>
      </c>
      <c r="R60" s="12">
        <f>IF(AND($M60=1,H60="",COUNTA(I60:$K60,$D61:$K$113)&gt;0),1,0)</f>
        <v>0</v>
      </c>
      <c r="S60" s="12">
        <f>IF(AND($M60=1,I60="",COUNTA(J60:$K60,$D61:$K$113)&gt;0),1,0)</f>
        <v>0</v>
      </c>
      <c r="T60" s="12">
        <f>IF(AND($M60=1,J60="",I60="Yes",COUNTA(K60:$K60,$D61:$K$113)&gt;0),1,0)</f>
        <v>0</v>
      </c>
      <c r="U60" s="12">
        <f>IF(AND($M60=1,K60="",COUNTA($K60:L60,$D61:$K$113)&gt;0),1,0)</f>
        <v>0</v>
      </c>
      <c r="V60" s="184"/>
      <c r="W60" s="184"/>
      <c r="X60" s="184"/>
      <c r="Y60" s="184"/>
      <c r="Z60" s="184"/>
    </row>
    <row r="61" spans="1:26">
      <c r="A61" s="183"/>
      <c r="B61" s="22"/>
      <c r="C61" s="240">
        <v>48</v>
      </c>
      <c r="D61" s="259"/>
      <c r="E61" s="259"/>
      <c r="F61" s="287"/>
      <c r="G61" s="372"/>
      <c r="H61" s="259"/>
      <c r="I61" s="259"/>
      <c r="J61" s="259"/>
      <c r="K61" s="287"/>
      <c r="L61" s="11"/>
      <c r="M61" s="334">
        <f t="shared" si="3"/>
        <v>0</v>
      </c>
      <c r="N61" s="12">
        <f>IF(AND($M61=1,D61="",COUNTA(E61:$K61,$D62:$K$113)&gt;0),1,0)</f>
        <v>0</v>
      </c>
      <c r="O61" s="12">
        <f>IF(AND($M61=1,E61="",COUNTA(F61:$K61,$D62:$K$113)&gt;0),1,0)</f>
        <v>0</v>
      </c>
      <c r="P61" s="12">
        <f>IF(AND($M61=1,F61="",COUNTA(G61:$K61,$D62:$K$113)&gt;0),1,0)</f>
        <v>0</v>
      </c>
      <c r="Q61" s="12">
        <f>IF(AND($M61=1,G61="",COUNTA(H61:$K61,$D62:$K$113)&gt;0),1,0)</f>
        <v>0</v>
      </c>
      <c r="R61" s="12">
        <f>IF(AND($M61=1,H61="",COUNTA(I61:$K61,$D62:$K$113)&gt;0),1,0)</f>
        <v>0</v>
      </c>
      <c r="S61" s="12">
        <f>IF(AND($M61=1,I61="",COUNTA(J61:$K61,$D62:$K$113)&gt;0),1,0)</f>
        <v>0</v>
      </c>
      <c r="T61" s="12">
        <f>IF(AND($M61=1,J61="",I61="Yes",COUNTA(K61:$K61,$D62:$K$113)&gt;0),1,0)</f>
        <v>0</v>
      </c>
      <c r="U61" s="12">
        <f>IF(AND($M61=1,K61="",COUNTA($K61:L61,$D62:$K$113)&gt;0),1,0)</f>
        <v>0</v>
      </c>
      <c r="V61" s="184"/>
      <c r="W61" s="184"/>
      <c r="X61" s="184"/>
      <c r="Y61" s="184"/>
      <c r="Z61" s="184"/>
    </row>
    <row r="62" spans="1:26">
      <c r="A62" s="183"/>
      <c r="B62" s="22"/>
      <c r="C62" s="240">
        <v>49</v>
      </c>
      <c r="D62" s="259"/>
      <c r="E62" s="259"/>
      <c r="F62" s="287"/>
      <c r="G62" s="372"/>
      <c r="H62" s="259"/>
      <c r="I62" s="259"/>
      <c r="J62" s="259"/>
      <c r="K62" s="287"/>
      <c r="L62" s="11"/>
      <c r="M62" s="334">
        <f t="shared" si="3"/>
        <v>0</v>
      </c>
      <c r="N62" s="12">
        <f>IF(AND($M62=1,D62="",COUNTA(E62:$K62,$D63:$K$113)&gt;0),1,0)</f>
        <v>0</v>
      </c>
      <c r="O62" s="12">
        <f>IF(AND($M62=1,E62="",COUNTA(F62:$K62,$D63:$K$113)&gt;0),1,0)</f>
        <v>0</v>
      </c>
      <c r="P62" s="12">
        <f>IF(AND($M62=1,F62="",COUNTA(G62:$K62,$D63:$K$113)&gt;0),1,0)</f>
        <v>0</v>
      </c>
      <c r="Q62" s="12">
        <f>IF(AND($M62=1,G62="",COUNTA(H62:$K62,$D63:$K$113)&gt;0),1,0)</f>
        <v>0</v>
      </c>
      <c r="R62" s="12">
        <f>IF(AND($M62=1,H62="",COUNTA(I62:$K62,$D63:$K$113)&gt;0),1,0)</f>
        <v>0</v>
      </c>
      <c r="S62" s="12">
        <f>IF(AND($M62=1,I62="",COUNTA(J62:$K62,$D63:$K$113)&gt;0),1,0)</f>
        <v>0</v>
      </c>
      <c r="T62" s="12">
        <f>IF(AND($M62=1,J62="",I62="Yes",COUNTA(K62:$K62,$D63:$K$113)&gt;0),1,0)</f>
        <v>0</v>
      </c>
      <c r="U62" s="12">
        <f>IF(AND($M62=1,K62="",COUNTA($K62:L62,$D63:$K$113)&gt;0),1,0)</f>
        <v>0</v>
      </c>
      <c r="V62" s="184"/>
      <c r="W62" s="184"/>
      <c r="X62" s="184"/>
      <c r="Y62" s="184"/>
      <c r="Z62" s="184"/>
    </row>
    <row r="63" spans="1:26">
      <c r="A63" s="183"/>
      <c r="B63" s="22"/>
      <c r="C63" s="240">
        <v>50</v>
      </c>
      <c r="D63" s="259"/>
      <c r="E63" s="259"/>
      <c r="F63" s="287"/>
      <c r="G63" s="372"/>
      <c r="H63" s="259"/>
      <c r="I63" s="259"/>
      <c r="J63" s="259"/>
      <c r="K63" s="287"/>
      <c r="L63" s="11"/>
      <c r="M63" s="334">
        <f t="shared" si="3"/>
        <v>0</v>
      </c>
      <c r="N63" s="12">
        <f>IF(AND($M63=1,D63="",COUNTA(E63:$K63,$D64:$K$113)&gt;0),1,0)</f>
        <v>0</v>
      </c>
      <c r="O63" s="12">
        <f>IF(AND($M63=1,E63="",COUNTA(F63:$K63,$D64:$K$113)&gt;0),1,0)</f>
        <v>0</v>
      </c>
      <c r="P63" s="12">
        <f>IF(AND($M63=1,F63="",COUNTA(G63:$K63,$D64:$K$113)&gt;0),1,0)</f>
        <v>0</v>
      </c>
      <c r="Q63" s="12">
        <f>IF(AND($M63=1,G63="",COUNTA(H63:$K63,$D64:$K$113)&gt;0),1,0)</f>
        <v>0</v>
      </c>
      <c r="R63" s="12">
        <f>IF(AND($M63=1,H63="",COUNTA(I63:$K63,$D64:$K$113)&gt;0),1,0)</f>
        <v>0</v>
      </c>
      <c r="S63" s="12">
        <f>IF(AND($M63=1,I63="",COUNTA(J63:$K63,$D64:$K$113)&gt;0),1,0)</f>
        <v>0</v>
      </c>
      <c r="T63" s="12">
        <f>IF(AND($M63=1,J63="",I63="Yes",COUNTA(K63:$K63,$D64:$K$113)&gt;0),1,0)</f>
        <v>0</v>
      </c>
      <c r="U63" s="12">
        <f>IF(AND($M63=1,K63="",COUNTA($K63:L63,$D64:$K$113)&gt;0),1,0)</f>
        <v>0</v>
      </c>
      <c r="V63" s="184"/>
      <c r="W63" s="184"/>
      <c r="X63" s="184"/>
      <c r="Y63" s="184"/>
      <c r="Z63" s="184"/>
    </row>
    <row r="64" spans="1:26">
      <c r="A64" s="183"/>
      <c r="B64" s="22"/>
      <c r="C64" s="240">
        <v>51</v>
      </c>
      <c r="D64" s="259"/>
      <c r="E64" s="259"/>
      <c r="F64" s="287"/>
      <c r="G64" s="372"/>
      <c r="H64" s="259"/>
      <c r="I64" s="259"/>
      <c r="J64" s="259"/>
      <c r="K64" s="287"/>
      <c r="L64" s="11"/>
      <c r="M64" s="334">
        <f t="shared" si="3"/>
        <v>0</v>
      </c>
      <c r="N64" s="12">
        <f>IF(AND($M64=1,D64="",COUNTA(E64:$K64,$D65:$K$113)&gt;0),1,0)</f>
        <v>0</v>
      </c>
      <c r="O64" s="12">
        <f>IF(AND($M64=1,E64="",COUNTA(F64:$K64,$D65:$K$113)&gt;0),1,0)</f>
        <v>0</v>
      </c>
      <c r="P64" s="12">
        <f>IF(AND($M64=1,F64="",COUNTA(G64:$K64,$D65:$K$113)&gt;0),1,0)</f>
        <v>0</v>
      </c>
      <c r="Q64" s="12">
        <f>IF(AND($M64=1,G64="",COUNTA(H64:$K64,$D65:$K$113)&gt;0),1,0)</f>
        <v>0</v>
      </c>
      <c r="R64" s="12">
        <f>IF(AND($M64=1,H64="",COUNTA(I64:$K64,$D65:$K$113)&gt;0),1,0)</f>
        <v>0</v>
      </c>
      <c r="S64" s="12">
        <f>IF(AND($M64=1,I64="",COUNTA(J64:$K64,$D65:$K$113)&gt;0),1,0)</f>
        <v>0</v>
      </c>
      <c r="T64" s="12">
        <f>IF(AND($M64=1,J64="",I64="Yes",COUNTA(K64:$K64,$D65:$K$113)&gt;0),1,0)</f>
        <v>0</v>
      </c>
      <c r="U64" s="12">
        <f>IF(AND($M64=1,K64="",COUNTA($K64:L64,$D65:$K$113)&gt;0),1,0)</f>
        <v>0</v>
      </c>
      <c r="V64" s="184"/>
      <c r="W64" s="184"/>
      <c r="X64" s="184"/>
      <c r="Y64" s="184"/>
      <c r="Z64" s="184"/>
    </row>
    <row r="65" spans="1:26">
      <c r="A65" s="183"/>
      <c r="B65" s="22"/>
      <c r="C65" s="240">
        <v>52</v>
      </c>
      <c r="D65" s="259"/>
      <c r="E65" s="259"/>
      <c r="F65" s="287"/>
      <c r="G65" s="372"/>
      <c r="H65" s="259"/>
      <c r="I65" s="259"/>
      <c r="J65" s="259"/>
      <c r="K65" s="287"/>
      <c r="L65" s="11"/>
      <c r="M65" s="334">
        <f t="shared" si="3"/>
        <v>0</v>
      </c>
      <c r="N65" s="12">
        <f>IF(AND($M65=1,D65="",COUNTA(E65:$K65,$D66:$K$113)&gt;0),1,0)</f>
        <v>0</v>
      </c>
      <c r="O65" s="12">
        <f>IF(AND($M65=1,E65="",COUNTA(F65:$K65,$D66:$K$113)&gt;0),1,0)</f>
        <v>0</v>
      </c>
      <c r="P65" s="12">
        <f>IF(AND($M65=1,F65="",COUNTA(G65:$K65,$D66:$K$113)&gt;0),1,0)</f>
        <v>0</v>
      </c>
      <c r="Q65" s="12">
        <f>IF(AND($M65=1,G65="",COUNTA(H65:$K65,$D66:$K$113)&gt;0),1,0)</f>
        <v>0</v>
      </c>
      <c r="R65" s="12">
        <f>IF(AND($M65=1,H65="",COUNTA(I65:$K65,$D66:$K$113)&gt;0),1,0)</f>
        <v>0</v>
      </c>
      <c r="S65" s="12">
        <f>IF(AND($M65=1,I65="",COUNTA(J65:$K65,$D66:$K$113)&gt;0),1,0)</f>
        <v>0</v>
      </c>
      <c r="T65" s="12">
        <f>IF(AND($M65=1,J65="",I65="Yes",COUNTA(K65:$K65,$D66:$K$113)&gt;0),1,0)</f>
        <v>0</v>
      </c>
      <c r="U65" s="12">
        <f>IF(AND($M65=1,K65="",COUNTA($K65:L65,$D66:$K$113)&gt;0),1,0)</f>
        <v>0</v>
      </c>
      <c r="V65" s="184"/>
      <c r="W65" s="184"/>
      <c r="X65" s="184"/>
      <c r="Y65" s="184"/>
      <c r="Z65" s="184"/>
    </row>
    <row r="66" spans="1:26">
      <c r="A66" s="183"/>
      <c r="B66" s="22"/>
      <c r="C66" s="240">
        <v>53</v>
      </c>
      <c r="D66" s="259"/>
      <c r="E66" s="259"/>
      <c r="F66" s="287"/>
      <c r="G66" s="372"/>
      <c r="H66" s="259"/>
      <c r="I66" s="259"/>
      <c r="J66" s="259"/>
      <c r="K66" s="287"/>
      <c r="L66" s="11"/>
      <c r="M66" s="334">
        <f t="shared" si="3"/>
        <v>0</v>
      </c>
      <c r="N66" s="12">
        <f>IF(AND($M66=1,D66="",COUNTA(E66:$K66,$D67:$K$113)&gt;0),1,0)</f>
        <v>0</v>
      </c>
      <c r="O66" s="12">
        <f>IF(AND($M66=1,E66="",COUNTA(F66:$K66,$D67:$K$113)&gt;0),1,0)</f>
        <v>0</v>
      </c>
      <c r="P66" s="12">
        <f>IF(AND($M66=1,F66="",COUNTA(G66:$K66,$D67:$K$113)&gt;0),1,0)</f>
        <v>0</v>
      </c>
      <c r="Q66" s="12">
        <f>IF(AND($M66=1,G66="",COUNTA(H66:$K66,$D67:$K$113)&gt;0),1,0)</f>
        <v>0</v>
      </c>
      <c r="R66" s="12">
        <f>IF(AND($M66=1,H66="",COUNTA(I66:$K66,$D67:$K$113)&gt;0),1,0)</f>
        <v>0</v>
      </c>
      <c r="S66" s="12">
        <f>IF(AND($M66=1,I66="",COUNTA(J66:$K66,$D67:$K$113)&gt;0),1,0)</f>
        <v>0</v>
      </c>
      <c r="T66" s="12">
        <f>IF(AND($M66=1,J66="",I66="Yes",COUNTA(K66:$K66,$D67:$K$113)&gt;0),1,0)</f>
        <v>0</v>
      </c>
      <c r="U66" s="12">
        <f>IF(AND($M66=1,K66="",COUNTA($K66:L66,$D67:$K$113)&gt;0),1,0)</f>
        <v>0</v>
      </c>
      <c r="V66" s="184"/>
      <c r="W66" s="184"/>
      <c r="X66" s="184"/>
      <c r="Y66" s="184"/>
      <c r="Z66" s="184"/>
    </row>
    <row r="67" spans="1:26">
      <c r="A67" s="183"/>
      <c r="B67" s="22"/>
      <c r="C67" s="240">
        <v>54</v>
      </c>
      <c r="D67" s="259"/>
      <c r="E67" s="259"/>
      <c r="F67" s="287"/>
      <c r="G67" s="372"/>
      <c r="H67" s="259"/>
      <c r="I67" s="259"/>
      <c r="J67" s="259"/>
      <c r="K67" s="287"/>
      <c r="L67" s="11"/>
      <c r="M67" s="334">
        <f t="shared" si="3"/>
        <v>0</v>
      </c>
      <c r="N67" s="12">
        <f>IF(AND($M67=1,D67="",COUNTA(E67:$K67,$D68:$K$113)&gt;0),1,0)</f>
        <v>0</v>
      </c>
      <c r="O67" s="12">
        <f>IF(AND($M67=1,E67="",COUNTA(F67:$K67,$D68:$K$113)&gt;0),1,0)</f>
        <v>0</v>
      </c>
      <c r="P67" s="12">
        <f>IF(AND($M67=1,F67="",COUNTA(G67:$K67,$D68:$K$113)&gt;0),1,0)</f>
        <v>0</v>
      </c>
      <c r="Q67" s="12">
        <f>IF(AND($M67=1,G67="",COUNTA(H67:$K67,$D68:$K$113)&gt;0),1,0)</f>
        <v>0</v>
      </c>
      <c r="R67" s="12">
        <f>IF(AND($M67=1,H67="",COUNTA(I67:$K67,$D68:$K$113)&gt;0),1,0)</f>
        <v>0</v>
      </c>
      <c r="S67" s="12">
        <f>IF(AND($M67=1,I67="",COUNTA(J67:$K67,$D68:$K$113)&gt;0),1,0)</f>
        <v>0</v>
      </c>
      <c r="T67" s="12">
        <f>IF(AND($M67=1,J67="",I67="Yes",COUNTA(K67:$K67,$D68:$K$113)&gt;0),1,0)</f>
        <v>0</v>
      </c>
      <c r="U67" s="12">
        <f>IF(AND($M67=1,K67="",COUNTA($K67:L67,$D68:$K$113)&gt;0),1,0)</f>
        <v>0</v>
      </c>
      <c r="V67" s="184"/>
      <c r="W67" s="184"/>
      <c r="X67" s="184"/>
      <c r="Y67" s="184"/>
      <c r="Z67" s="184"/>
    </row>
    <row r="68" spans="1:26">
      <c r="A68" s="183"/>
      <c r="B68" s="22"/>
      <c r="C68" s="240">
        <v>55</v>
      </c>
      <c r="D68" s="259"/>
      <c r="E68" s="259"/>
      <c r="F68" s="287"/>
      <c r="G68" s="372"/>
      <c r="H68" s="259"/>
      <c r="I68" s="259"/>
      <c r="J68" s="259"/>
      <c r="K68" s="287"/>
      <c r="L68" s="11"/>
      <c r="M68" s="334">
        <f t="shared" si="3"/>
        <v>0</v>
      </c>
      <c r="N68" s="12">
        <f>IF(AND($M68=1,D68="",COUNTA(E68:$K68,$D69:$K$113)&gt;0),1,0)</f>
        <v>0</v>
      </c>
      <c r="O68" s="12">
        <f>IF(AND($M68=1,E68="",COUNTA(F68:$K68,$D69:$K$113)&gt;0),1,0)</f>
        <v>0</v>
      </c>
      <c r="P68" s="12">
        <f>IF(AND($M68=1,F68="",COUNTA(G68:$K68,$D69:$K$113)&gt;0),1,0)</f>
        <v>0</v>
      </c>
      <c r="Q68" s="12">
        <f>IF(AND($M68=1,G68="",COUNTA(H68:$K68,$D69:$K$113)&gt;0),1,0)</f>
        <v>0</v>
      </c>
      <c r="R68" s="12">
        <f>IF(AND($M68=1,H68="",COUNTA(I68:$K68,$D69:$K$113)&gt;0),1,0)</f>
        <v>0</v>
      </c>
      <c r="S68" s="12">
        <f>IF(AND($M68=1,I68="",COUNTA(J68:$K68,$D69:$K$113)&gt;0),1,0)</f>
        <v>0</v>
      </c>
      <c r="T68" s="12">
        <f>IF(AND($M68=1,J68="",I68="Yes",COUNTA(K68:$K68,$D69:$K$113)&gt;0),1,0)</f>
        <v>0</v>
      </c>
      <c r="U68" s="12">
        <f>IF(AND($M68=1,K68="",COUNTA($K68:L68,$D69:$K$113)&gt;0),1,0)</f>
        <v>0</v>
      </c>
      <c r="V68" s="184"/>
      <c r="W68" s="184"/>
      <c r="X68" s="184"/>
      <c r="Y68" s="184"/>
      <c r="Z68" s="184"/>
    </row>
    <row r="69" spans="1:26">
      <c r="A69" s="183"/>
      <c r="B69" s="22"/>
      <c r="C69" s="240">
        <v>56</v>
      </c>
      <c r="D69" s="259"/>
      <c r="E69" s="259"/>
      <c r="F69" s="287"/>
      <c r="G69" s="372"/>
      <c r="H69" s="259"/>
      <c r="I69" s="259"/>
      <c r="J69" s="259"/>
      <c r="K69" s="287"/>
      <c r="L69" s="11"/>
      <c r="M69" s="334">
        <f t="shared" si="3"/>
        <v>0</v>
      </c>
      <c r="N69" s="12">
        <f>IF(AND($M69=1,D69="",COUNTA(E69:$K69,$D70:$K$113)&gt;0),1,0)</f>
        <v>0</v>
      </c>
      <c r="O69" s="12">
        <f>IF(AND($M69=1,E69="",COUNTA(F69:$K69,$D70:$K$113)&gt;0),1,0)</f>
        <v>0</v>
      </c>
      <c r="P69" s="12">
        <f>IF(AND($M69=1,F69="",COUNTA(G69:$K69,$D70:$K$113)&gt;0),1,0)</f>
        <v>0</v>
      </c>
      <c r="Q69" s="12">
        <f>IF(AND($M69=1,G69="",COUNTA(H69:$K69,$D70:$K$113)&gt;0),1,0)</f>
        <v>0</v>
      </c>
      <c r="R69" s="12">
        <f>IF(AND($M69=1,H69="",COUNTA(I69:$K69,$D70:$K$113)&gt;0),1,0)</f>
        <v>0</v>
      </c>
      <c r="S69" s="12">
        <f>IF(AND($M69=1,I69="",COUNTA(J69:$K69,$D70:$K$113)&gt;0),1,0)</f>
        <v>0</v>
      </c>
      <c r="T69" s="12">
        <f>IF(AND($M69=1,J69="",I69="Yes",COUNTA(K69:$K69,$D70:$K$113)&gt;0),1,0)</f>
        <v>0</v>
      </c>
      <c r="U69" s="12">
        <f>IF(AND($M69=1,K69="",COUNTA($K69:L69,$D70:$K$113)&gt;0),1,0)</f>
        <v>0</v>
      </c>
      <c r="V69" s="184"/>
      <c r="W69" s="184"/>
      <c r="X69" s="184"/>
      <c r="Y69" s="184"/>
      <c r="Z69" s="184"/>
    </row>
    <row r="70" spans="1:26">
      <c r="A70" s="183"/>
      <c r="B70" s="22"/>
      <c r="C70" s="240">
        <v>57</v>
      </c>
      <c r="D70" s="259"/>
      <c r="E70" s="259"/>
      <c r="F70" s="287"/>
      <c r="G70" s="372"/>
      <c r="H70" s="259"/>
      <c r="I70" s="259"/>
      <c r="J70" s="259"/>
      <c r="K70" s="287"/>
      <c r="L70" s="11"/>
      <c r="M70" s="334">
        <f t="shared" si="3"/>
        <v>0</v>
      </c>
      <c r="N70" s="12">
        <f>IF(AND($M70=1,D70="",COUNTA(E70:$K70,$D71:$K$113)&gt;0),1,0)</f>
        <v>0</v>
      </c>
      <c r="O70" s="12">
        <f>IF(AND($M70=1,E70="",COUNTA(F70:$K70,$D71:$K$113)&gt;0),1,0)</f>
        <v>0</v>
      </c>
      <c r="P70" s="12">
        <f>IF(AND($M70=1,F70="",COUNTA(G70:$K70,$D71:$K$113)&gt;0),1,0)</f>
        <v>0</v>
      </c>
      <c r="Q70" s="12">
        <f>IF(AND($M70=1,G70="",COUNTA(H70:$K70,$D71:$K$113)&gt;0),1,0)</f>
        <v>0</v>
      </c>
      <c r="R70" s="12">
        <f>IF(AND($M70=1,H70="",COUNTA(I70:$K70,$D71:$K$113)&gt;0),1,0)</f>
        <v>0</v>
      </c>
      <c r="S70" s="12">
        <f>IF(AND($M70=1,I70="",COUNTA(J70:$K70,$D71:$K$113)&gt;0),1,0)</f>
        <v>0</v>
      </c>
      <c r="T70" s="12">
        <f>IF(AND($M70=1,J70="",I70="Yes",COUNTA(K70:$K70,$D71:$K$113)&gt;0),1,0)</f>
        <v>0</v>
      </c>
      <c r="U70" s="12">
        <f>IF(AND($M70=1,K70="",COUNTA($K70:L70,$D71:$K$113)&gt;0),1,0)</f>
        <v>0</v>
      </c>
      <c r="V70" s="184"/>
      <c r="W70" s="184"/>
      <c r="X70" s="184"/>
      <c r="Y70" s="184"/>
      <c r="Z70" s="184"/>
    </row>
    <row r="71" spans="1:26">
      <c r="A71" s="183"/>
      <c r="B71" s="22"/>
      <c r="C71" s="240">
        <v>58</v>
      </c>
      <c r="D71" s="259"/>
      <c r="E71" s="259"/>
      <c r="F71" s="287"/>
      <c r="G71" s="372"/>
      <c r="H71" s="259"/>
      <c r="I71" s="259"/>
      <c r="J71" s="259"/>
      <c r="K71" s="287"/>
      <c r="L71" s="11"/>
      <c r="M71" s="334">
        <f t="shared" si="3"/>
        <v>0</v>
      </c>
      <c r="N71" s="12">
        <f>IF(AND($M71=1,D71="",COUNTA(E71:$K71,$D72:$K$113)&gt;0),1,0)</f>
        <v>0</v>
      </c>
      <c r="O71" s="12">
        <f>IF(AND($M71=1,E71="",COUNTA(F71:$K71,$D72:$K$113)&gt;0),1,0)</f>
        <v>0</v>
      </c>
      <c r="P71" s="12">
        <f>IF(AND($M71=1,F71="",COUNTA(G71:$K71,$D72:$K$113)&gt;0),1,0)</f>
        <v>0</v>
      </c>
      <c r="Q71" s="12">
        <f>IF(AND($M71=1,G71="",COUNTA(H71:$K71,$D72:$K$113)&gt;0),1,0)</f>
        <v>0</v>
      </c>
      <c r="R71" s="12">
        <f>IF(AND($M71=1,H71="",COUNTA(I71:$K71,$D72:$K$113)&gt;0),1,0)</f>
        <v>0</v>
      </c>
      <c r="S71" s="12">
        <f>IF(AND($M71=1,I71="",COUNTA(J71:$K71,$D72:$K$113)&gt;0),1,0)</f>
        <v>0</v>
      </c>
      <c r="T71" s="12">
        <f>IF(AND($M71=1,J71="",I71="Yes",COUNTA(K71:$K71,$D72:$K$113)&gt;0),1,0)</f>
        <v>0</v>
      </c>
      <c r="U71" s="12">
        <f>IF(AND($M71=1,K71="",COUNTA($K71:L71,$D72:$K$113)&gt;0),1,0)</f>
        <v>0</v>
      </c>
      <c r="V71" s="184"/>
      <c r="W71" s="184"/>
      <c r="X71" s="184"/>
      <c r="Y71" s="184"/>
      <c r="Z71" s="184"/>
    </row>
    <row r="72" spans="1:26">
      <c r="A72" s="183"/>
      <c r="B72" s="22"/>
      <c r="C72" s="240">
        <v>59</v>
      </c>
      <c r="D72" s="259"/>
      <c r="E72" s="259"/>
      <c r="F72" s="287"/>
      <c r="G72" s="372"/>
      <c r="H72" s="259"/>
      <c r="I72" s="259"/>
      <c r="J72" s="259"/>
      <c r="K72" s="287"/>
      <c r="L72" s="11"/>
      <c r="M72" s="334">
        <f t="shared" si="3"/>
        <v>0</v>
      </c>
      <c r="N72" s="12">
        <f>IF(AND($M72=1,D72="",COUNTA(E72:$K72,$D73:$K$113)&gt;0),1,0)</f>
        <v>0</v>
      </c>
      <c r="O72" s="12">
        <f>IF(AND($M72=1,E72="",COUNTA(F72:$K72,$D73:$K$113)&gt;0),1,0)</f>
        <v>0</v>
      </c>
      <c r="P72" s="12">
        <f>IF(AND($M72=1,F72="",COUNTA(G72:$K72,$D73:$K$113)&gt;0),1,0)</f>
        <v>0</v>
      </c>
      <c r="Q72" s="12">
        <f>IF(AND($M72=1,G72="",COUNTA(H72:$K72,$D73:$K$113)&gt;0),1,0)</f>
        <v>0</v>
      </c>
      <c r="R72" s="12">
        <f>IF(AND($M72=1,H72="",COUNTA(I72:$K72,$D73:$K$113)&gt;0),1,0)</f>
        <v>0</v>
      </c>
      <c r="S72" s="12">
        <f>IF(AND($M72=1,I72="",COUNTA(J72:$K72,$D73:$K$113)&gt;0),1,0)</f>
        <v>0</v>
      </c>
      <c r="T72" s="12">
        <f>IF(AND($M72=1,J72="",I72="Yes",COUNTA(K72:$K72,$D73:$K$113)&gt;0),1,0)</f>
        <v>0</v>
      </c>
      <c r="U72" s="12">
        <f>IF(AND($M72=1,K72="",COUNTA($K72:L72,$D73:$K$113)&gt;0),1,0)</f>
        <v>0</v>
      </c>
      <c r="V72" s="184"/>
      <c r="W72" s="184"/>
      <c r="X72" s="184"/>
      <c r="Y72" s="184"/>
      <c r="Z72" s="184"/>
    </row>
    <row r="73" spans="1:26">
      <c r="A73" s="183"/>
      <c r="B73" s="22"/>
      <c r="C73" s="240">
        <v>60</v>
      </c>
      <c r="D73" s="259"/>
      <c r="E73" s="259"/>
      <c r="F73" s="287"/>
      <c r="G73" s="372"/>
      <c r="H73" s="259"/>
      <c r="I73" s="259"/>
      <c r="J73" s="259"/>
      <c r="K73" s="287"/>
      <c r="L73" s="11"/>
      <c r="M73" s="334">
        <f t="shared" si="3"/>
        <v>0</v>
      </c>
      <c r="N73" s="12">
        <f>IF(AND($M73=1,D73="",COUNTA(E73:$K73,$D74:$K$113)&gt;0),1,0)</f>
        <v>0</v>
      </c>
      <c r="O73" s="12">
        <f>IF(AND($M73=1,E73="",COUNTA(F73:$K73,$D74:$K$113)&gt;0),1,0)</f>
        <v>0</v>
      </c>
      <c r="P73" s="12">
        <f>IF(AND($M73=1,F73="",COUNTA(G73:$K73,$D74:$K$113)&gt;0),1,0)</f>
        <v>0</v>
      </c>
      <c r="Q73" s="12">
        <f>IF(AND($M73=1,G73="",COUNTA(H73:$K73,$D74:$K$113)&gt;0),1,0)</f>
        <v>0</v>
      </c>
      <c r="R73" s="12">
        <f>IF(AND($M73=1,H73="",COUNTA(I73:$K73,$D74:$K$113)&gt;0),1,0)</f>
        <v>0</v>
      </c>
      <c r="S73" s="12">
        <f>IF(AND($M73=1,I73="",COUNTA(J73:$K73,$D74:$K$113)&gt;0),1,0)</f>
        <v>0</v>
      </c>
      <c r="T73" s="12">
        <f>IF(AND($M73=1,J73="",I73="Yes",COUNTA(K73:$K73,$D74:$K$113)&gt;0),1,0)</f>
        <v>0</v>
      </c>
      <c r="U73" s="12">
        <f>IF(AND($M73=1,K73="",COUNTA($K73:L73,$D74:$K$113)&gt;0),1,0)</f>
        <v>0</v>
      </c>
      <c r="V73" s="184"/>
      <c r="W73" s="184"/>
      <c r="X73" s="184"/>
      <c r="Y73" s="184"/>
      <c r="Z73" s="184"/>
    </row>
    <row r="74" spans="1:26">
      <c r="A74" s="183"/>
      <c r="B74" s="22"/>
      <c r="C74" s="240">
        <v>61</v>
      </c>
      <c r="D74" s="259"/>
      <c r="E74" s="259"/>
      <c r="F74" s="287"/>
      <c r="G74" s="372"/>
      <c r="H74" s="259"/>
      <c r="I74" s="259"/>
      <c r="J74" s="259"/>
      <c r="K74" s="287"/>
      <c r="L74" s="11"/>
      <c r="M74" s="334">
        <f t="shared" si="3"/>
        <v>0</v>
      </c>
      <c r="N74" s="12">
        <f>IF(AND($M74=1,D74="",COUNTA(E74:$K74,$D75:$K$113)&gt;0),1,0)</f>
        <v>0</v>
      </c>
      <c r="O74" s="12">
        <f>IF(AND($M74=1,E74="",COUNTA(F74:$K74,$D75:$K$113)&gt;0),1,0)</f>
        <v>0</v>
      </c>
      <c r="P74" s="12">
        <f>IF(AND($M74=1,F74="",COUNTA(G74:$K74,$D75:$K$113)&gt;0),1,0)</f>
        <v>0</v>
      </c>
      <c r="Q74" s="12">
        <f>IF(AND($M74=1,G74="",COUNTA(H74:$K74,$D75:$K$113)&gt;0),1,0)</f>
        <v>0</v>
      </c>
      <c r="R74" s="12">
        <f>IF(AND($M74=1,H74="",COUNTA(I74:$K74,$D75:$K$113)&gt;0),1,0)</f>
        <v>0</v>
      </c>
      <c r="S74" s="12">
        <f>IF(AND($M74=1,I74="",COUNTA(J74:$K74,$D75:$K$113)&gt;0),1,0)</f>
        <v>0</v>
      </c>
      <c r="T74" s="12">
        <f>IF(AND($M74=1,J74="",I74="Yes",COUNTA(K74:$K74,$D75:$K$113)&gt;0),1,0)</f>
        <v>0</v>
      </c>
      <c r="U74" s="12">
        <f>IF(AND($M74=1,K74="",COUNTA($K74:L74,$D75:$K$113)&gt;0),1,0)</f>
        <v>0</v>
      </c>
      <c r="V74" s="184"/>
      <c r="W74" s="184"/>
      <c r="X74" s="184"/>
      <c r="Y74" s="184"/>
      <c r="Z74" s="184"/>
    </row>
    <row r="75" spans="1:26">
      <c r="A75" s="183"/>
      <c r="B75" s="22"/>
      <c r="C75" s="240">
        <v>62</v>
      </c>
      <c r="D75" s="259"/>
      <c r="E75" s="259"/>
      <c r="F75" s="287"/>
      <c r="G75" s="372"/>
      <c r="H75" s="259"/>
      <c r="I75" s="259"/>
      <c r="J75" s="259"/>
      <c r="K75" s="287"/>
      <c r="L75" s="11"/>
      <c r="M75" s="334">
        <f t="shared" si="3"/>
        <v>0</v>
      </c>
      <c r="N75" s="12">
        <f>IF(AND($M75=1,D75="",COUNTA(E75:$K75,$D76:$K$113)&gt;0),1,0)</f>
        <v>0</v>
      </c>
      <c r="O75" s="12">
        <f>IF(AND($M75=1,E75="",COUNTA(F75:$K75,$D76:$K$113)&gt;0),1,0)</f>
        <v>0</v>
      </c>
      <c r="P75" s="12">
        <f>IF(AND($M75=1,F75="",COUNTA(G75:$K75,$D76:$K$113)&gt;0),1,0)</f>
        <v>0</v>
      </c>
      <c r="Q75" s="12">
        <f>IF(AND($M75=1,G75="",COUNTA(H75:$K75,$D76:$K$113)&gt;0),1,0)</f>
        <v>0</v>
      </c>
      <c r="R75" s="12">
        <f>IF(AND($M75=1,H75="",COUNTA(I75:$K75,$D76:$K$113)&gt;0),1,0)</f>
        <v>0</v>
      </c>
      <c r="S75" s="12">
        <f>IF(AND($M75=1,I75="",COUNTA(J75:$K75,$D76:$K$113)&gt;0),1,0)</f>
        <v>0</v>
      </c>
      <c r="T75" s="12">
        <f>IF(AND($M75=1,J75="",I75="Yes",COUNTA(K75:$K75,$D76:$K$113)&gt;0),1,0)</f>
        <v>0</v>
      </c>
      <c r="U75" s="12">
        <f>IF(AND($M75=1,K75="",COUNTA($K75:L75,$D76:$K$113)&gt;0),1,0)</f>
        <v>0</v>
      </c>
      <c r="V75" s="184"/>
      <c r="W75" s="184"/>
      <c r="X75" s="184"/>
      <c r="Y75" s="184"/>
      <c r="Z75" s="184"/>
    </row>
    <row r="76" spans="1:26">
      <c r="A76" s="183"/>
      <c r="B76" s="22"/>
      <c r="C76" s="240">
        <v>63</v>
      </c>
      <c r="D76" s="259"/>
      <c r="E76" s="259"/>
      <c r="F76" s="287"/>
      <c r="G76" s="372"/>
      <c r="H76" s="259"/>
      <c r="I76" s="259"/>
      <c r="J76" s="259"/>
      <c r="K76" s="287"/>
      <c r="L76" s="11"/>
      <c r="M76" s="334">
        <f t="shared" si="3"/>
        <v>0</v>
      </c>
      <c r="N76" s="12">
        <f>IF(AND($M76=1,D76="",COUNTA(E76:$K76,$D77:$K$113)&gt;0),1,0)</f>
        <v>0</v>
      </c>
      <c r="O76" s="12">
        <f>IF(AND($M76=1,E76="",COUNTA(F76:$K76,$D77:$K$113)&gt;0),1,0)</f>
        <v>0</v>
      </c>
      <c r="P76" s="12">
        <f>IF(AND($M76=1,F76="",COUNTA(G76:$K76,$D77:$K$113)&gt;0),1,0)</f>
        <v>0</v>
      </c>
      <c r="Q76" s="12">
        <f>IF(AND($M76=1,G76="",COUNTA(H76:$K76,$D77:$K$113)&gt;0),1,0)</f>
        <v>0</v>
      </c>
      <c r="R76" s="12">
        <f>IF(AND($M76=1,H76="",COUNTA(I76:$K76,$D77:$K$113)&gt;0),1,0)</f>
        <v>0</v>
      </c>
      <c r="S76" s="12">
        <f>IF(AND($M76=1,I76="",COUNTA(J76:$K76,$D77:$K$113)&gt;0),1,0)</f>
        <v>0</v>
      </c>
      <c r="T76" s="12">
        <f>IF(AND($M76=1,J76="",I76="Yes",COUNTA(K76:$K76,$D77:$K$113)&gt;0),1,0)</f>
        <v>0</v>
      </c>
      <c r="U76" s="12">
        <f>IF(AND($M76=1,K76="",COUNTA($K76:L76,$D77:$K$113)&gt;0),1,0)</f>
        <v>0</v>
      </c>
      <c r="V76" s="184"/>
      <c r="W76" s="184"/>
      <c r="X76" s="184"/>
      <c r="Y76" s="184"/>
      <c r="Z76" s="184"/>
    </row>
    <row r="77" spans="1:26">
      <c r="A77" s="183"/>
      <c r="B77" s="22"/>
      <c r="C77" s="240">
        <v>64</v>
      </c>
      <c r="D77" s="259"/>
      <c r="E77" s="259"/>
      <c r="F77" s="287"/>
      <c r="G77" s="372"/>
      <c r="H77" s="259"/>
      <c r="I77" s="259"/>
      <c r="J77" s="259"/>
      <c r="K77" s="287"/>
      <c r="L77" s="11"/>
      <c r="M77" s="334">
        <f t="shared" si="3"/>
        <v>0</v>
      </c>
      <c r="N77" s="12">
        <f>IF(AND($M77=1,D77="",COUNTA(E77:$K77,$D78:$K$113)&gt;0),1,0)</f>
        <v>0</v>
      </c>
      <c r="O77" s="12">
        <f>IF(AND($M77=1,E77="",COUNTA(F77:$K77,$D78:$K$113)&gt;0),1,0)</f>
        <v>0</v>
      </c>
      <c r="P77" s="12">
        <f>IF(AND($M77=1,F77="",COUNTA(G77:$K77,$D78:$K$113)&gt;0),1,0)</f>
        <v>0</v>
      </c>
      <c r="Q77" s="12">
        <f>IF(AND($M77=1,G77="",COUNTA(H77:$K77,$D78:$K$113)&gt;0),1,0)</f>
        <v>0</v>
      </c>
      <c r="R77" s="12">
        <f>IF(AND($M77=1,H77="",COUNTA(I77:$K77,$D78:$K$113)&gt;0),1,0)</f>
        <v>0</v>
      </c>
      <c r="S77" s="12">
        <f>IF(AND($M77=1,I77="",COUNTA(J77:$K77,$D78:$K$113)&gt;0),1,0)</f>
        <v>0</v>
      </c>
      <c r="T77" s="12">
        <f>IF(AND($M77=1,J77="",I77="Yes",COUNTA(K77:$K77,$D78:$K$113)&gt;0),1,0)</f>
        <v>0</v>
      </c>
      <c r="U77" s="12">
        <f>IF(AND($M77=1,K77="",COUNTA($K77:L77,$D78:$K$113)&gt;0),1,0)</f>
        <v>0</v>
      </c>
      <c r="V77" s="184"/>
      <c r="W77" s="184"/>
      <c r="X77" s="184"/>
      <c r="Y77" s="184"/>
      <c r="Z77" s="184"/>
    </row>
    <row r="78" spans="1:26">
      <c r="A78" s="183"/>
      <c r="B78" s="22"/>
      <c r="C78" s="240">
        <v>65</v>
      </c>
      <c r="D78" s="259"/>
      <c r="E78" s="259"/>
      <c r="F78" s="287"/>
      <c r="G78" s="372"/>
      <c r="H78" s="259"/>
      <c r="I78" s="259"/>
      <c r="J78" s="259"/>
      <c r="K78" s="287"/>
      <c r="L78" s="11"/>
      <c r="M78" s="334">
        <f t="shared" ref="M78:M113" si="4">IF(COUNTA(D78:K78)&gt;0,1,0)</f>
        <v>0</v>
      </c>
      <c r="N78" s="12">
        <f>IF(AND($M78=1,D78="",COUNTA(E78:$K78,$D79:$K$113)&gt;0),1,0)</f>
        <v>0</v>
      </c>
      <c r="O78" s="12">
        <f>IF(AND($M78=1,E78="",COUNTA(F78:$K78,$D79:$K$113)&gt;0),1,0)</f>
        <v>0</v>
      </c>
      <c r="P78" s="12">
        <f>IF(AND($M78=1,F78="",COUNTA(G78:$K78,$D79:$K$113)&gt;0),1,0)</f>
        <v>0</v>
      </c>
      <c r="Q78" s="12">
        <f>IF(AND($M78=1,G78="",COUNTA(H78:$K78,$D79:$K$113)&gt;0),1,0)</f>
        <v>0</v>
      </c>
      <c r="R78" s="12">
        <f>IF(AND($M78=1,H78="",COUNTA(I78:$K78,$D79:$K$113)&gt;0),1,0)</f>
        <v>0</v>
      </c>
      <c r="S78" s="12">
        <f>IF(AND($M78=1,I78="",COUNTA(J78:$K78,$D79:$K$113)&gt;0),1,0)</f>
        <v>0</v>
      </c>
      <c r="T78" s="12">
        <f>IF(AND($M78=1,J78="",I78="Yes",COUNTA(K78:$K78,$D79:$K$113)&gt;0),1,0)</f>
        <v>0</v>
      </c>
      <c r="U78" s="12">
        <f>IF(AND($M78=1,K78="",COUNTA($K78:L78,$D79:$K$113)&gt;0),1,0)</f>
        <v>0</v>
      </c>
      <c r="V78" s="184"/>
      <c r="W78" s="184"/>
      <c r="X78" s="184"/>
      <c r="Y78" s="184"/>
      <c r="Z78" s="184"/>
    </row>
    <row r="79" spans="1:26">
      <c r="A79" s="183"/>
      <c r="B79" s="22"/>
      <c r="C79" s="240">
        <v>66</v>
      </c>
      <c r="D79" s="259"/>
      <c r="E79" s="259"/>
      <c r="F79" s="287"/>
      <c r="G79" s="372"/>
      <c r="H79" s="259"/>
      <c r="I79" s="259"/>
      <c r="J79" s="259"/>
      <c r="K79" s="287"/>
      <c r="L79" s="11"/>
      <c r="M79" s="334">
        <f t="shared" si="4"/>
        <v>0</v>
      </c>
      <c r="N79" s="12">
        <f>IF(AND($M79=1,D79="",COUNTA(E79:$K79,$D80:$K$113)&gt;0),1,0)</f>
        <v>0</v>
      </c>
      <c r="O79" s="12">
        <f>IF(AND($M79=1,E79="",COUNTA(F79:$K79,$D80:$K$113)&gt;0),1,0)</f>
        <v>0</v>
      </c>
      <c r="P79" s="12">
        <f>IF(AND($M79=1,F79="",COUNTA(G79:$K79,$D80:$K$113)&gt;0),1,0)</f>
        <v>0</v>
      </c>
      <c r="Q79" s="12">
        <f>IF(AND($M79=1,G79="",COUNTA(H79:$K79,$D80:$K$113)&gt;0),1,0)</f>
        <v>0</v>
      </c>
      <c r="R79" s="12">
        <f>IF(AND($M79=1,H79="",COUNTA(I79:$K79,$D80:$K$113)&gt;0),1,0)</f>
        <v>0</v>
      </c>
      <c r="S79" s="12">
        <f>IF(AND($M79=1,I79="",COUNTA(J79:$K79,$D80:$K$113)&gt;0),1,0)</f>
        <v>0</v>
      </c>
      <c r="T79" s="12">
        <f>IF(AND($M79=1,J79="",I79="Yes",COUNTA(K79:$K79,$D80:$K$113)&gt;0),1,0)</f>
        <v>0</v>
      </c>
      <c r="U79" s="12">
        <f>IF(AND($M79=1,K79="",COUNTA($K79:L79,$D80:$K$113)&gt;0),1,0)</f>
        <v>0</v>
      </c>
      <c r="V79" s="184"/>
      <c r="W79" s="184"/>
      <c r="X79" s="184"/>
      <c r="Y79" s="184"/>
      <c r="Z79" s="184"/>
    </row>
    <row r="80" spans="1:26">
      <c r="A80" s="183"/>
      <c r="B80" s="22"/>
      <c r="C80" s="240">
        <v>67</v>
      </c>
      <c r="D80" s="259"/>
      <c r="E80" s="259"/>
      <c r="F80" s="287"/>
      <c r="G80" s="372"/>
      <c r="H80" s="259"/>
      <c r="I80" s="259"/>
      <c r="J80" s="259"/>
      <c r="K80" s="287"/>
      <c r="L80" s="11"/>
      <c r="M80" s="334">
        <f t="shared" si="4"/>
        <v>0</v>
      </c>
      <c r="N80" s="12">
        <f>IF(AND($M80=1,D80="",COUNTA(E80:$K80,$D81:$K$113)&gt;0),1,0)</f>
        <v>0</v>
      </c>
      <c r="O80" s="12">
        <f>IF(AND($M80=1,E80="",COUNTA(F80:$K80,$D81:$K$113)&gt;0),1,0)</f>
        <v>0</v>
      </c>
      <c r="P80" s="12">
        <f>IF(AND($M80=1,F80="",COUNTA(G80:$K80,$D81:$K$113)&gt;0),1,0)</f>
        <v>0</v>
      </c>
      <c r="Q80" s="12">
        <f>IF(AND($M80=1,G80="",COUNTA(H80:$K80,$D81:$K$113)&gt;0),1,0)</f>
        <v>0</v>
      </c>
      <c r="R80" s="12">
        <f>IF(AND($M80=1,H80="",COUNTA(I80:$K80,$D81:$K$113)&gt;0),1,0)</f>
        <v>0</v>
      </c>
      <c r="S80" s="12">
        <f>IF(AND($M80=1,I80="",COUNTA(J80:$K80,$D81:$K$113)&gt;0),1,0)</f>
        <v>0</v>
      </c>
      <c r="T80" s="12">
        <f>IF(AND($M80=1,J80="",I80="Yes",COUNTA(K80:$K80,$D81:$K$113)&gt;0),1,0)</f>
        <v>0</v>
      </c>
      <c r="U80" s="12">
        <f>IF(AND($M80=1,K80="",COUNTA($K80:L80,$D81:$K$113)&gt;0),1,0)</f>
        <v>0</v>
      </c>
      <c r="V80" s="184"/>
      <c r="W80" s="184"/>
      <c r="X80" s="184"/>
      <c r="Y80" s="184"/>
      <c r="Z80" s="184"/>
    </row>
    <row r="81" spans="1:26">
      <c r="A81" s="183"/>
      <c r="B81" s="22"/>
      <c r="C81" s="240">
        <v>68</v>
      </c>
      <c r="D81" s="259"/>
      <c r="E81" s="259"/>
      <c r="F81" s="287"/>
      <c r="G81" s="372"/>
      <c r="H81" s="259"/>
      <c r="I81" s="259"/>
      <c r="J81" s="259"/>
      <c r="K81" s="287"/>
      <c r="L81" s="11"/>
      <c r="M81" s="334">
        <f t="shared" si="4"/>
        <v>0</v>
      </c>
      <c r="N81" s="12">
        <f>IF(AND($M81=1,D81="",COUNTA(E81:$K81,$D82:$K$113)&gt;0),1,0)</f>
        <v>0</v>
      </c>
      <c r="O81" s="12">
        <f>IF(AND($M81=1,E81="",COUNTA(F81:$K81,$D82:$K$113)&gt;0),1,0)</f>
        <v>0</v>
      </c>
      <c r="P81" s="12">
        <f>IF(AND($M81=1,F81="",COUNTA(G81:$K81,$D82:$K$113)&gt;0),1,0)</f>
        <v>0</v>
      </c>
      <c r="Q81" s="12">
        <f>IF(AND($M81=1,G81="",COUNTA(H81:$K81,$D82:$K$113)&gt;0),1,0)</f>
        <v>0</v>
      </c>
      <c r="R81" s="12">
        <f>IF(AND($M81=1,H81="",COUNTA(I81:$K81,$D82:$K$113)&gt;0),1,0)</f>
        <v>0</v>
      </c>
      <c r="S81" s="12">
        <f>IF(AND($M81=1,I81="",COUNTA(J81:$K81,$D82:$K$113)&gt;0),1,0)</f>
        <v>0</v>
      </c>
      <c r="T81" s="12">
        <f>IF(AND($M81=1,J81="",I81="Yes",COUNTA(K81:$K81,$D82:$K$113)&gt;0),1,0)</f>
        <v>0</v>
      </c>
      <c r="U81" s="12">
        <f>IF(AND($M81=1,K81="",COUNTA($K81:L81,$D82:$K$113)&gt;0),1,0)</f>
        <v>0</v>
      </c>
      <c r="V81" s="184"/>
      <c r="W81" s="184"/>
      <c r="X81" s="184"/>
      <c r="Y81" s="184"/>
      <c r="Z81" s="184"/>
    </row>
    <row r="82" spans="1:26">
      <c r="A82" s="183"/>
      <c r="B82" s="22"/>
      <c r="C82" s="240">
        <v>69</v>
      </c>
      <c r="D82" s="259"/>
      <c r="E82" s="259"/>
      <c r="F82" s="287"/>
      <c r="G82" s="372"/>
      <c r="H82" s="259"/>
      <c r="I82" s="259"/>
      <c r="J82" s="259"/>
      <c r="K82" s="287"/>
      <c r="L82" s="11"/>
      <c r="M82" s="334">
        <f t="shared" si="4"/>
        <v>0</v>
      </c>
      <c r="N82" s="12">
        <f>IF(AND($M82=1,D82="",COUNTA(E82:$K82,$D83:$K$113)&gt;0),1,0)</f>
        <v>0</v>
      </c>
      <c r="O82" s="12">
        <f>IF(AND($M82=1,E82="",COUNTA(F82:$K82,$D83:$K$113)&gt;0),1,0)</f>
        <v>0</v>
      </c>
      <c r="P82" s="12">
        <f>IF(AND($M82=1,F82="",COUNTA(G82:$K82,$D83:$K$113)&gt;0),1,0)</f>
        <v>0</v>
      </c>
      <c r="Q82" s="12">
        <f>IF(AND($M82=1,G82="",COUNTA(H82:$K82,$D83:$K$113)&gt;0),1,0)</f>
        <v>0</v>
      </c>
      <c r="R82" s="12">
        <f>IF(AND($M82=1,H82="",COUNTA(I82:$K82,$D83:$K$113)&gt;0),1,0)</f>
        <v>0</v>
      </c>
      <c r="S82" s="12">
        <f>IF(AND($M82=1,I82="",COUNTA(J82:$K82,$D83:$K$113)&gt;0),1,0)</f>
        <v>0</v>
      </c>
      <c r="T82" s="12">
        <f>IF(AND($M82=1,J82="",I82="Yes",COUNTA(K82:$K82,$D83:$K$113)&gt;0),1,0)</f>
        <v>0</v>
      </c>
      <c r="U82" s="12">
        <f>IF(AND($M82=1,K82="",COUNTA($K82:L82,$D83:$K$113)&gt;0),1,0)</f>
        <v>0</v>
      </c>
      <c r="V82" s="184"/>
      <c r="W82" s="184"/>
      <c r="X82" s="184"/>
      <c r="Y82" s="184"/>
      <c r="Z82" s="184"/>
    </row>
    <row r="83" spans="1:26">
      <c r="A83" s="183"/>
      <c r="B83" s="22"/>
      <c r="C83" s="240">
        <v>70</v>
      </c>
      <c r="D83" s="259"/>
      <c r="E83" s="259"/>
      <c r="F83" s="287"/>
      <c r="G83" s="372"/>
      <c r="H83" s="259"/>
      <c r="I83" s="259"/>
      <c r="J83" s="259"/>
      <c r="K83" s="287"/>
      <c r="L83" s="11"/>
      <c r="M83" s="334">
        <f t="shared" si="4"/>
        <v>0</v>
      </c>
      <c r="N83" s="12">
        <f>IF(AND($M83=1,D83="",COUNTA(E83:$K83,$D84:$K$113)&gt;0),1,0)</f>
        <v>0</v>
      </c>
      <c r="O83" s="12">
        <f>IF(AND($M83=1,E83="",COUNTA(F83:$K83,$D84:$K$113)&gt;0),1,0)</f>
        <v>0</v>
      </c>
      <c r="P83" s="12">
        <f>IF(AND($M83=1,F83="",COUNTA(G83:$K83,$D84:$K$113)&gt;0),1,0)</f>
        <v>0</v>
      </c>
      <c r="Q83" s="12">
        <f>IF(AND($M83=1,G83="",COUNTA(H83:$K83,$D84:$K$113)&gt;0),1,0)</f>
        <v>0</v>
      </c>
      <c r="R83" s="12">
        <f>IF(AND($M83=1,H83="",COUNTA(I83:$K83,$D84:$K$113)&gt;0),1,0)</f>
        <v>0</v>
      </c>
      <c r="S83" s="12">
        <f>IF(AND($M83=1,I83="",COUNTA(J83:$K83,$D84:$K$113)&gt;0),1,0)</f>
        <v>0</v>
      </c>
      <c r="T83" s="12">
        <f>IF(AND($M83=1,J83="",I83="Yes",COUNTA(K83:$K83,$D84:$K$113)&gt;0),1,0)</f>
        <v>0</v>
      </c>
      <c r="U83" s="12">
        <f>IF(AND($M83=1,K83="",COUNTA($K83:L83,$D84:$K$113)&gt;0),1,0)</f>
        <v>0</v>
      </c>
      <c r="V83" s="184"/>
      <c r="W83" s="184"/>
      <c r="X83" s="184"/>
      <c r="Y83" s="184"/>
      <c r="Z83" s="184"/>
    </row>
    <row r="84" spans="1:26">
      <c r="A84" s="183"/>
      <c r="B84" s="22"/>
      <c r="C84" s="240">
        <v>71</v>
      </c>
      <c r="D84" s="259"/>
      <c r="E84" s="259"/>
      <c r="F84" s="287"/>
      <c r="G84" s="372"/>
      <c r="H84" s="259"/>
      <c r="I84" s="259"/>
      <c r="J84" s="259"/>
      <c r="K84" s="287"/>
      <c r="L84" s="11"/>
      <c r="M84" s="334">
        <f t="shared" si="4"/>
        <v>0</v>
      </c>
      <c r="N84" s="12">
        <f>IF(AND($M84=1,D84="",COUNTA(E84:$K84,$D85:$K$113)&gt;0),1,0)</f>
        <v>0</v>
      </c>
      <c r="O84" s="12">
        <f>IF(AND($M84=1,E84="",COUNTA(F84:$K84,$D85:$K$113)&gt;0),1,0)</f>
        <v>0</v>
      </c>
      <c r="P84" s="12">
        <f>IF(AND($M84=1,F84="",COUNTA(G84:$K84,$D85:$K$113)&gt;0),1,0)</f>
        <v>0</v>
      </c>
      <c r="Q84" s="12">
        <f>IF(AND($M84=1,G84="",COUNTA(H84:$K84,$D85:$K$113)&gt;0),1,0)</f>
        <v>0</v>
      </c>
      <c r="R84" s="12">
        <f>IF(AND($M84=1,H84="",COUNTA(I84:$K84,$D85:$K$113)&gt;0),1,0)</f>
        <v>0</v>
      </c>
      <c r="S84" s="12">
        <f>IF(AND($M84=1,I84="",COUNTA(J84:$K84,$D85:$K$113)&gt;0),1,0)</f>
        <v>0</v>
      </c>
      <c r="T84" s="12">
        <f>IF(AND($M84=1,J84="",I84="Yes",COUNTA(K84:$K84,$D85:$K$113)&gt;0),1,0)</f>
        <v>0</v>
      </c>
      <c r="U84" s="12">
        <f>IF(AND($M84=1,K84="",COUNTA($K84:L84,$D85:$K$113)&gt;0),1,0)</f>
        <v>0</v>
      </c>
      <c r="V84" s="184"/>
      <c r="W84" s="184"/>
      <c r="X84" s="184"/>
      <c r="Y84" s="184"/>
      <c r="Z84" s="184"/>
    </row>
    <row r="85" spans="1:26">
      <c r="A85" s="183"/>
      <c r="B85" s="22"/>
      <c r="C85" s="240">
        <v>72</v>
      </c>
      <c r="D85" s="259"/>
      <c r="E85" s="259"/>
      <c r="F85" s="287"/>
      <c r="G85" s="372"/>
      <c r="H85" s="259"/>
      <c r="I85" s="259"/>
      <c r="J85" s="259"/>
      <c r="K85" s="287"/>
      <c r="L85" s="11"/>
      <c r="M85" s="334">
        <f t="shared" si="4"/>
        <v>0</v>
      </c>
      <c r="N85" s="12">
        <f>IF(AND($M85=1,D85="",COUNTA(E85:$K85,$D86:$K$113)&gt;0),1,0)</f>
        <v>0</v>
      </c>
      <c r="O85" s="12">
        <f>IF(AND($M85=1,E85="",COUNTA(F85:$K85,$D86:$K$113)&gt;0),1,0)</f>
        <v>0</v>
      </c>
      <c r="P85" s="12">
        <f>IF(AND($M85=1,F85="",COUNTA(G85:$K85,$D86:$K$113)&gt;0),1,0)</f>
        <v>0</v>
      </c>
      <c r="Q85" s="12">
        <f>IF(AND($M85=1,G85="",COUNTA(H85:$K85,$D86:$K$113)&gt;0),1,0)</f>
        <v>0</v>
      </c>
      <c r="R85" s="12">
        <f>IF(AND($M85=1,H85="",COUNTA(I85:$K85,$D86:$K$113)&gt;0),1,0)</f>
        <v>0</v>
      </c>
      <c r="S85" s="12">
        <f>IF(AND($M85=1,I85="",COUNTA(J85:$K85,$D86:$K$113)&gt;0),1,0)</f>
        <v>0</v>
      </c>
      <c r="T85" s="12">
        <f>IF(AND($M85=1,J85="",I85="Yes",COUNTA(K85:$K85,$D86:$K$113)&gt;0),1,0)</f>
        <v>0</v>
      </c>
      <c r="U85" s="12">
        <f>IF(AND($M85=1,K85="",COUNTA($K85:L85,$D86:$K$113)&gt;0),1,0)</f>
        <v>0</v>
      </c>
      <c r="V85" s="184"/>
      <c r="W85" s="184"/>
      <c r="X85" s="184"/>
      <c r="Y85" s="184"/>
      <c r="Z85" s="184"/>
    </row>
    <row r="86" spans="1:26">
      <c r="A86" s="183"/>
      <c r="B86" s="22"/>
      <c r="C86" s="240">
        <v>73</v>
      </c>
      <c r="D86" s="259"/>
      <c r="E86" s="259"/>
      <c r="F86" s="287"/>
      <c r="G86" s="372"/>
      <c r="H86" s="259"/>
      <c r="I86" s="259"/>
      <c r="J86" s="259"/>
      <c r="K86" s="287"/>
      <c r="L86" s="11"/>
      <c r="M86" s="334">
        <f t="shared" si="4"/>
        <v>0</v>
      </c>
      <c r="N86" s="12">
        <f>IF(AND($M86=1,D86="",COUNTA(E86:$K86,$D87:$K$113)&gt;0),1,0)</f>
        <v>0</v>
      </c>
      <c r="O86" s="12">
        <f>IF(AND($M86=1,E86="",COUNTA(F86:$K86,$D87:$K$113)&gt;0),1,0)</f>
        <v>0</v>
      </c>
      <c r="P86" s="12">
        <f>IF(AND($M86=1,F86="",COUNTA(G86:$K86,$D87:$K$113)&gt;0),1,0)</f>
        <v>0</v>
      </c>
      <c r="Q86" s="12">
        <f>IF(AND($M86=1,G86="",COUNTA(H86:$K86,$D87:$K$113)&gt;0),1,0)</f>
        <v>0</v>
      </c>
      <c r="R86" s="12">
        <f>IF(AND($M86=1,H86="",COUNTA(I86:$K86,$D87:$K$113)&gt;0),1,0)</f>
        <v>0</v>
      </c>
      <c r="S86" s="12">
        <f>IF(AND($M86=1,I86="",COUNTA(J86:$K86,$D87:$K$113)&gt;0),1,0)</f>
        <v>0</v>
      </c>
      <c r="T86" s="12">
        <f>IF(AND($M86=1,J86="",I86="Yes",COUNTA(K86:$K86,$D87:$K$113)&gt;0),1,0)</f>
        <v>0</v>
      </c>
      <c r="U86" s="12">
        <f>IF(AND($M86=1,K86="",COUNTA($K86:L86,$D87:$K$113)&gt;0),1,0)</f>
        <v>0</v>
      </c>
      <c r="V86" s="184"/>
      <c r="W86" s="184"/>
      <c r="X86" s="184"/>
      <c r="Y86" s="184"/>
      <c r="Z86" s="184"/>
    </row>
    <row r="87" spans="1:26">
      <c r="A87" s="183"/>
      <c r="B87" s="22"/>
      <c r="C87" s="240">
        <v>74</v>
      </c>
      <c r="D87" s="259"/>
      <c r="E87" s="259"/>
      <c r="F87" s="287"/>
      <c r="G87" s="372"/>
      <c r="H87" s="259"/>
      <c r="I87" s="259"/>
      <c r="J87" s="259"/>
      <c r="K87" s="287"/>
      <c r="L87" s="11"/>
      <c r="M87" s="334">
        <f t="shared" si="4"/>
        <v>0</v>
      </c>
      <c r="N87" s="12">
        <f>IF(AND($M87=1,D87="",COUNTA(E87:$K87,$D88:$K$113)&gt;0),1,0)</f>
        <v>0</v>
      </c>
      <c r="O87" s="12">
        <f>IF(AND($M87=1,E87="",COUNTA(F87:$K87,$D88:$K$113)&gt;0),1,0)</f>
        <v>0</v>
      </c>
      <c r="P87" s="12">
        <f>IF(AND($M87=1,F87="",COUNTA(G87:$K87,$D88:$K$113)&gt;0),1,0)</f>
        <v>0</v>
      </c>
      <c r="Q87" s="12">
        <f>IF(AND($M87=1,G87="",COUNTA(H87:$K87,$D88:$K$113)&gt;0),1,0)</f>
        <v>0</v>
      </c>
      <c r="R87" s="12">
        <f>IF(AND($M87=1,H87="",COUNTA(I87:$K87,$D88:$K$113)&gt;0),1,0)</f>
        <v>0</v>
      </c>
      <c r="S87" s="12">
        <f>IF(AND($M87=1,I87="",COUNTA(J87:$K87,$D88:$K$113)&gt;0),1,0)</f>
        <v>0</v>
      </c>
      <c r="T87" s="12">
        <f>IF(AND($M87=1,J87="",I87="Yes",COUNTA(K87:$K87,$D88:$K$113)&gt;0),1,0)</f>
        <v>0</v>
      </c>
      <c r="U87" s="12">
        <f>IF(AND($M87=1,K87="",COUNTA($K87:L87,$D88:$K$113)&gt;0),1,0)</f>
        <v>0</v>
      </c>
      <c r="V87" s="184"/>
      <c r="W87" s="184"/>
      <c r="X87" s="184"/>
      <c r="Y87" s="184"/>
      <c r="Z87" s="184"/>
    </row>
    <row r="88" spans="1:26">
      <c r="A88" s="183"/>
      <c r="B88" s="22"/>
      <c r="C88" s="240">
        <v>75</v>
      </c>
      <c r="D88" s="259"/>
      <c r="E88" s="259"/>
      <c r="F88" s="287"/>
      <c r="G88" s="372"/>
      <c r="H88" s="259"/>
      <c r="I88" s="259"/>
      <c r="J88" s="259"/>
      <c r="K88" s="287"/>
      <c r="L88" s="11"/>
      <c r="M88" s="334">
        <f t="shared" si="4"/>
        <v>0</v>
      </c>
      <c r="N88" s="12">
        <f>IF(AND($M88=1,D88="",COUNTA(E88:$K88,$D89:$K$113)&gt;0),1,0)</f>
        <v>0</v>
      </c>
      <c r="O88" s="12">
        <f>IF(AND($M88=1,E88="",COUNTA(F88:$K88,$D89:$K$113)&gt;0),1,0)</f>
        <v>0</v>
      </c>
      <c r="P88" s="12">
        <f>IF(AND($M88=1,F88="",COUNTA(G88:$K88,$D89:$K$113)&gt;0),1,0)</f>
        <v>0</v>
      </c>
      <c r="Q88" s="12">
        <f>IF(AND($M88=1,G88="",COUNTA(H88:$K88,$D89:$K$113)&gt;0),1,0)</f>
        <v>0</v>
      </c>
      <c r="R88" s="12">
        <f>IF(AND($M88=1,H88="",COUNTA(I88:$K88,$D89:$K$113)&gt;0),1,0)</f>
        <v>0</v>
      </c>
      <c r="S88" s="12">
        <f>IF(AND($M88=1,I88="",COUNTA(J88:$K88,$D89:$K$113)&gt;0),1,0)</f>
        <v>0</v>
      </c>
      <c r="T88" s="12">
        <f>IF(AND($M88=1,J88="",I88="Yes",COUNTA(K88:$K88,$D89:$K$113)&gt;0),1,0)</f>
        <v>0</v>
      </c>
      <c r="U88" s="12">
        <f>IF(AND($M88=1,K88="",COUNTA($K88:L88,$D89:$K$113)&gt;0),1,0)</f>
        <v>0</v>
      </c>
      <c r="V88" s="184"/>
      <c r="W88" s="184"/>
      <c r="X88" s="184"/>
      <c r="Y88" s="184"/>
      <c r="Z88" s="184"/>
    </row>
    <row r="89" spans="1:26">
      <c r="A89" s="183"/>
      <c r="B89" s="22"/>
      <c r="C89" s="240">
        <v>76</v>
      </c>
      <c r="D89" s="259"/>
      <c r="E89" s="259"/>
      <c r="F89" s="287"/>
      <c r="G89" s="372"/>
      <c r="H89" s="259"/>
      <c r="I89" s="259"/>
      <c r="J89" s="259"/>
      <c r="K89" s="287"/>
      <c r="L89" s="11"/>
      <c r="M89" s="334">
        <f t="shared" si="4"/>
        <v>0</v>
      </c>
      <c r="N89" s="12">
        <f>IF(AND($M89=1,D89="",COUNTA(E89:$K89,$D90:$K$113)&gt;0),1,0)</f>
        <v>0</v>
      </c>
      <c r="O89" s="12">
        <f>IF(AND($M89=1,E89="",COUNTA(F89:$K89,$D90:$K$113)&gt;0),1,0)</f>
        <v>0</v>
      </c>
      <c r="P89" s="12">
        <f>IF(AND($M89=1,F89="",COUNTA(G89:$K89,$D90:$K$113)&gt;0),1,0)</f>
        <v>0</v>
      </c>
      <c r="Q89" s="12">
        <f>IF(AND($M89=1,G89="",COUNTA(H89:$K89,$D90:$K$113)&gt;0),1,0)</f>
        <v>0</v>
      </c>
      <c r="R89" s="12">
        <f>IF(AND($M89=1,H89="",COUNTA(I89:$K89,$D90:$K$113)&gt;0),1,0)</f>
        <v>0</v>
      </c>
      <c r="S89" s="12">
        <f>IF(AND($M89=1,I89="",COUNTA(J89:$K89,$D90:$K$113)&gt;0),1,0)</f>
        <v>0</v>
      </c>
      <c r="T89" s="12">
        <f>IF(AND($M89=1,J89="",I89="Yes",COUNTA(K89:$K89,$D90:$K$113)&gt;0),1,0)</f>
        <v>0</v>
      </c>
      <c r="U89" s="12">
        <f>IF(AND($M89=1,K89="",COUNTA($K89:L89,$D90:$K$113)&gt;0),1,0)</f>
        <v>0</v>
      </c>
      <c r="V89" s="184"/>
      <c r="W89" s="184"/>
      <c r="X89" s="184"/>
      <c r="Y89" s="184"/>
      <c r="Z89" s="184"/>
    </row>
    <row r="90" spans="1:26">
      <c r="A90" s="183"/>
      <c r="B90" s="22"/>
      <c r="C90" s="240">
        <v>77</v>
      </c>
      <c r="D90" s="259"/>
      <c r="E90" s="259"/>
      <c r="F90" s="287"/>
      <c r="G90" s="372"/>
      <c r="H90" s="259"/>
      <c r="I90" s="259"/>
      <c r="J90" s="259"/>
      <c r="K90" s="287"/>
      <c r="L90" s="11"/>
      <c r="M90" s="334">
        <f t="shared" si="4"/>
        <v>0</v>
      </c>
      <c r="N90" s="12">
        <f>IF(AND($M90=1,D90="",COUNTA(E90:$K90,$D91:$K$113)&gt;0),1,0)</f>
        <v>0</v>
      </c>
      <c r="O90" s="12">
        <f>IF(AND($M90=1,E90="",COUNTA(F90:$K90,$D91:$K$113)&gt;0),1,0)</f>
        <v>0</v>
      </c>
      <c r="P90" s="12">
        <f>IF(AND($M90=1,F90="",COUNTA(G90:$K90,$D91:$K$113)&gt;0),1,0)</f>
        <v>0</v>
      </c>
      <c r="Q90" s="12">
        <f>IF(AND($M90=1,G90="",COUNTA(H90:$K90,$D91:$K$113)&gt;0),1,0)</f>
        <v>0</v>
      </c>
      <c r="R90" s="12">
        <f>IF(AND($M90=1,H90="",COUNTA(I90:$K90,$D91:$K$113)&gt;0),1,0)</f>
        <v>0</v>
      </c>
      <c r="S90" s="12">
        <f>IF(AND($M90=1,I90="",COUNTA(J90:$K90,$D91:$K$113)&gt;0),1,0)</f>
        <v>0</v>
      </c>
      <c r="T90" s="12">
        <f>IF(AND($M90=1,J90="",I90="Yes",COUNTA(K90:$K90,$D91:$K$113)&gt;0),1,0)</f>
        <v>0</v>
      </c>
      <c r="U90" s="12">
        <f>IF(AND($M90=1,K90="",COUNTA($K90:L90,$D91:$K$113)&gt;0),1,0)</f>
        <v>0</v>
      </c>
      <c r="V90" s="184"/>
      <c r="W90" s="184"/>
      <c r="X90" s="184"/>
      <c r="Y90" s="184"/>
      <c r="Z90" s="184"/>
    </row>
    <row r="91" spans="1:26">
      <c r="A91" s="183"/>
      <c r="B91" s="22"/>
      <c r="C91" s="240">
        <v>78</v>
      </c>
      <c r="D91" s="259"/>
      <c r="E91" s="259"/>
      <c r="F91" s="287"/>
      <c r="G91" s="372"/>
      <c r="H91" s="259"/>
      <c r="I91" s="259"/>
      <c r="J91" s="259"/>
      <c r="K91" s="287"/>
      <c r="L91" s="11"/>
      <c r="M91" s="334">
        <f t="shared" si="4"/>
        <v>0</v>
      </c>
      <c r="N91" s="12">
        <f>IF(AND($M91=1,D91="",COUNTA(E91:$K91,$D92:$K$113)&gt;0),1,0)</f>
        <v>0</v>
      </c>
      <c r="O91" s="12">
        <f>IF(AND($M91=1,E91="",COUNTA(F91:$K91,$D92:$K$113)&gt;0),1,0)</f>
        <v>0</v>
      </c>
      <c r="P91" s="12">
        <f>IF(AND($M91=1,F91="",COUNTA(G91:$K91,$D92:$K$113)&gt;0),1,0)</f>
        <v>0</v>
      </c>
      <c r="Q91" s="12">
        <f>IF(AND($M91=1,G91="",COUNTA(H91:$K91,$D92:$K$113)&gt;0),1,0)</f>
        <v>0</v>
      </c>
      <c r="R91" s="12">
        <f>IF(AND($M91=1,H91="",COUNTA(I91:$K91,$D92:$K$113)&gt;0),1,0)</f>
        <v>0</v>
      </c>
      <c r="S91" s="12">
        <f>IF(AND($M91=1,I91="",COUNTA(J91:$K91,$D92:$K$113)&gt;0),1,0)</f>
        <v>0</v>
      </c>
      <c r="T91" s="12">
        <f>IF(AND($M91=1,J91="",I91="Yes",COUNTA(K91:$K91,$D92:$K$113)&gt;0),1,0)</f>
        <v>0</v>
      </c>
      <c r="U91" s="12">
        <f>IF(AND($M91=1,K91="",COUNTA($K91:L91,$D92:$K$113)&gt;0),1,0)</f>
        <v>0</v>
      </c>
      <c r="V91" s="184"/>
      <c r="W91" s="184"/>
      <c r="X91" s="184"/>
      <c r="Y91" s="184"/>
      <c r="Z91" s="184"/>
    </row>
    <row r="92" spans="1:26">
      <c r="A92" s="183"/>
      <c r="B92" s="22"/>
      <c r="C92" s="240">
        <v>79</v>
      </c>
      <c r="D92" s="259"/>
      <c r="E92" s="259"/>
      <c r="F92" s="287"/>
      <c r="G92" s="372"/>
      <c r="H92" s="259"/>
      <c r="I92" s="259"/>
      <c r="J92" s="259"/>
      <c r="K92" s="287"/>
      <c r="L92" s="11"/>
      <c r="M92" s="334">
        <f t="shared" si="4"/>
        <v>0</v>
      </c>
      <c r="N92" s="12">
        <f>IF(AND($M92=1,D92="",COUNTA(E92:$K92,$D93:$K$113)&gt;0),1,0)</f>
        <v>0</v>
      </c>
      <c r="O92" s="12">
        <f>IF(AND($M92=1,E92="",COUNTA(F92:$K92,$D93:$K$113)&gt;0),1,0)</f>
        <v>0</v>
      </c>
      <c r="P92" s="12">
        <f>IF(AND($M92=1,F92="",COUNTA(G92:$K92,$D93:$K$113)&gt;0),1,0)</f>
        <v>0</v>
      </c>
      <c r="Q92" s="12">
        <f>IF(AND($M92=1,G92="",COUNTA(H92:$K92,$D93:$K$113)&gt;0),1,0)</f>
        <v>0</v>
      </c>
      <c r="R92" s="12">
        <f>IF(AND($M92=1,H92="",COUNTA(I92:$K92,$D93:$K$113)&gt;0),1,0)</f>
        <v>0</v>
      </c>
      <c r="S92" s="12">
        <f>IF(AND($M92=1,I92="",COUNTA(J92:$K92,$D93:$K$113)&gt;0),1,0)</f>
        <v>0</v>
      </c>
      <c r="T92" s="12">
        <f>IF(AND($M92=1,J92="",I92="Yes",COUNTA(K92:$K92,$D93:$K$113)&gt;0),1,0)</f>
        <v>0</v>
      </c>
      <c r="U92" s="12">
        <f>IF(AND($M92=1,K92="",COUNTA($K92:L92,$D93:$K$113)&gt;0),1,0)</f>
        <v>0</v>
      </c>
      <c r="V92" s="184"/>
      <c r="W92" s="184"/>
      <c r="X92" s="184"/>
      <c r="Y92" s="184"/>
      <c r="Z92" s="184"/>
    </row>
    <row r="93" spans="1:26">
      <c r="A93" s="183"/>
      <c r="B93" s="22"/>
      <c r="C93" s="240">
        <v>80</v>
      </c>
      <c r="D93" s="259"/>
      <c r="E93" s="259"/>
      <c r="F93" s="287"/>
      <c r="G93" s="372"/>
      <c r="H93" s="259"/>
      <c r="I93" s="259"/>
      <c r="J93" s="259"/>
      <c r="K93" s="287"/>
      <c r="L93" s="11"/>
      <c r="M93" s="334">
        <f t="shared" si="4"/>
        <v>0</v>
      </c>
      <c r="N93" s="12">
        <f>IF(AND($M93=1,D93="",COUNTA(E93:$K93,$D94:$K$113)&gt;0),1,0)</f>
        <v>0</v>
      </c>
      <c r="O93" s="12">
        <f>IF(AND($M93=1,E93="",COUNTA(F93:$K93,$D94:$K$113)&gt;0),1,0)</f>
        <v>0</v>
      </c>
      <c r="P93" s="12">
        <f>IF(AND($M93=1,F93="",COUNTA(G93:$K93,$D94:$K$113)&gt;0),1,0)</f>
        <v>0</v>
      </c>
      <c r="Q93" s="12">
        <f>IF(AND($M93=1,G93="",COUNTA(H93:$K93,$D94:$K$113)&gt;0),1,0)</f>
        <v>0</v>
      </c>
      <c r="R93" s="12">
        <f>IF(AND($M93=1,H93="",COUNTA(I93:$K93,$D94:$K$113)&gt;0),1,0)</f>
        <v>0</v>
      </c>
      <c r="S93" s="12">
        <f>IF(AND($M93=1,I93="",COUNTA(J93:$K93,$D94:$K$113)&gt;0),1,0)</f>
        <v>0</v>
      </c>
      <c r="T93" s="12">
        <f>IF(AND($M93=1,J93="",I93="Yes",COUNTA(K93:$K93,$D94:$K$113)&gt;0),1,0)</f>
        <v>0</v>
      </c>
      <c r="U93" s="12">
        <f>IF(AND($M93=1,K93="",COUNTA($K93:L93,$D94:$K$113)&gt;0),1,0)</f>
        <v>0</v>
      </c>
      <c r="V93" s="184"/>
      <c r="W93" s="184"/>
      <c r="X93" s="184"/>
      <c r="Y93" s="184"/>
      <c r="Z93" s="184"/>
    </row>
    <row r="94" spans="1:26">
      <c r="A94" s="183"/>
      <c r="B94" s="22"/>
      <c r="C94" s="240">
        <v>81</v>
      </c>
      <c r="D94" s="259"/>
      <c r="E94" s="259"/>
      <c r="F94" s="287"/>
      <c r="G94" s="372"/>
      <c r="H94" s="259"/>
      <c r="I94" s="259"/>
      <c r="J94" s="259"/>
      <c r="K94" s="287"/>
      <c r="L94" s="11"/>
      <c r="M94" s="334">
        <f t="shared" si="4"/>
        <v>0</v>
      </c>
      <c r="N94" s="12">
        <f>IF(AND($M94=1,D94="",COUNTA(E94:$K94,$D95:$K$113)&gt;0),1,0)</f>
        <v>0</v>
      </c>
      <c r="O94" s="12">
        <f>IF(AND($M94=1,E94="",COUNTA(F94:$K94,$D95:$K$113)&gt;0),1,0)</f>
        <v>0</v>
      </c>
      <c r="P94" s="12">
        <f>IF(AND($M94=1,F94="",COUNTA(G94:$K94,$D95:$K$113)&gt;0),1,0)</f>
        <v>0</v>
      </c>
      <c r="Q94" s="12">
        <f>IF(AND($M94=1,G94="",COUNTA(H94:$K94,$D95:$K$113)&gt;0),1,0)</f>
        <v>0</v>
      </c>
      <c r="R94" s="12">
        <f>IF(AND($M94=1,H94="",COUNTA(I94:$K94,$D95:$K$113)&gt;0),1,0)</f>
        <v>0</v>
      </c>
      <c r="S94" s="12">
        <f>IF(AND($M94=1,I94="",COUNTA(J94:$K94,$D95:$K$113)&gt;0),1,0)</f>
        <v>0</v>
      </c>
      <c r="T94" s="12">
        <f>IF(AND($M94=1,J94="",I94="Yes",COUNTA(K94:$K94,$D95:$K$113)&gt;0),1,0)</f>
        <v>0</v>
      </c>
      <c r="U94" s="12">
        <f>IF(AND($M94=1,K94="",COUNTA($K94:L94,$D95:$K$113)&gt;0),1,0)</f>
        <v>0</v>
      </c>
      <c r="V94" s="184"/>
      <c r="W94" s="184"/>
      <c r="X94" s="184"/>
      <c r="Y94" s="184"/>
      <c r="Z94" s="184"/>
    </row>
    <row r="95" spans="1:26">
      <c r="A95" s="183"/>
      <c r="B95" s="22"/>
      <c r="C95" s="240">
        <v>82</v>
      </c>
      <c r="D95" s="259"/>
      <c r="E95" s="259"/>
      <c r="F95" s="287"/>
      <c r="G95" s="372"/>
      <c r="H95" s="259"/>
      <c r="I95" s="259"/>
      <c r="J95" s="259"/>
      <c r="K95" s="287"/>
      <c r="L95" s="11"/>
      <c r="M95" s="334">
        <f t="shared" si="4"/>
        <v>0</v>
      </c>
      <c r="N95" s="12">
        <f>IF(AND($M95=1,D95="",COUNTA(E95:$K95,$D96:$K$113)&gt;0),1,0)</f>
        <v>0</v>
      </c>
      <c r="O95" s="12">
        <f>IF(AND($M95=1,E95="",COUNTA(F95:$K95,$D96:$K$113)&gt;0),1,0)</f>
        <v>0</v>
      </c>
      <c r="P95" s="12">
        <f>IF(AND($M95=1,F95="",COUNTA(G95:$K95,$D96:$K$113)&gt;0),1,0)</f>
        <v>0</v>
      </c>
      <c r="Q95" s="12">
        <f>IF(AND($M95=1,G95="",COUNTA(H95:$K95,$D96:$K$113)&gt;0),1,0)</f>
        <v>0</v>
      </c>
      <c r="R95" s="12">
        <f>IF(AND($M95=1,H95="",COUNTA(I95:$K95,$D96:$K$113)&gt;0),1,0)</f>
        <v>0</v>
      </c>
      <c r="S95" s="12">
        <f>IF(AND($M95=1,I95="",COUNTA(J95:$K95,$D96:$K$113)&gt;0),1,0)</f>
        <v>0</v>
      </c>
      <c r="T95" s="12">
        <f>IF(AND($M95=1,J95="",I95="Yes",COUNTA(K95:$K95,$D96:$K$113)&gt;0),1,0)</f>
        <v>0</v>
      </c>
      <c r="U95" s="12">
        <f>IF(AND($M95=1,K95="",COUNTA($K95:L95,$D96:$K$113)&gt;0),1,0)</f>
        <v>0</v>
      </c>
      <c r="V95" s="184"/>
      <c r="W95" s="184"/>
      <c r="X95" s="184"/>
      <c r="Y95" s="184"/>
      <c r="Z95" s="184"/>
    </row>
    <row r="96" spans="1:26">
      <c r="A96" s="183"/>
      <c r="B96" s="22"/>
      <c r="C96" s="240">
        <v>83</v>
      </c>
      <c r="D96" s="259"/>
      <c r="E96" s="259"/>
      <c r="F96" s="287"/>
      <c r="G96" s="372"/>
      <c r="H96" s="259"/>
      <c r="I96" s="259"/>
      <c r="J96" s="259"/>
      <c r="K96" s="287"/>
      <c r="L96" s="11"/>
      <c r="M96" s="334">
        <f t="shared" si="4"/>
        <v>0</v>
      </c>
      <c r="N96" s="12">
        <f>IF(AND($M96=1,D96="",COUNTA(E96:$K96,$D97:$K$113)&gt;0),1,0)</f>
        <v>0</v>
      </c>
      <c r="O96" s="12">
        <f>IF(AND($M96=1,E96="",COUNTA(F96:$K96,$D97:$K$113)&gt;0),1,0)</f>
        <v>0</v>
      </c>
      <c r="P96" s="12">
        <f>IF(AND($M96=1,F96="",COUNTA(G96:$K96,$D97:$K$113)&gt;0),1,0)</f>
        <v>0</v>
      </c>
      <c r="Q96" s="12">
        <f>IF(AND($M96=1,G96="",COUNTA(H96:$K96,$D97:$K$113)&gt;0),1,0)</f>
        <v>0</v>
      </c>
      <c r="R96" s="12">
        <f>IF(AND($M96=1,H96="",COUNTA(I96:$K96,$D97:$K$113)&gt;0),1,0)</f>
        <v>0</v>
      </c>
      <c r="S96" s="12">
        <f>IF(AND($M96=1,I96="",COUNTA(J96:$K96,$D97:$K$113)&gt;0),1,0)</f>
        <v>0</v>
      </c>
      <c r="T96" s="12">
        <f>IF(AND($M96=1,J96="",I96="Yes",COUNTA(K96:$K96,$D97:$K$113)&gt;0),1,0)</f>
        <v>0</v>
      </c>
      <c r="U96" s="12">
        <f>IF(AND($M96=1,K96="",COUNTA($K96:L96,$D97:$K$113)&gt;0),1,0)</f>
        <v>0</v>
      </c>
      <c r="V96" s="184"/>
      <c r="W96" s="184"/>
      <c r="X96" s="184"/>
      <c r="Y96" s="184"/>
      <c r="Z96" s="184"/>
    </row>
    <row r="97" spans="1:26">
      <c r="A97" s="183"/>
      <c r="B97" s="22"/>
      <c r="C97" s="240">
        <v>84</v>
      </c>
      <c r="D97" s="259"/>
      <c r="E97" s="259"/>
      <c r="F97" s="287"/>
      <c r="G97" s="372"/>
      <c r="H97" s="259"/>
      <c r="I97" s="259"/>
      <c r="J97" s="259"/>
      <c r="K97" s="287"/>
      <c r="L97" s="11"/>
      <c r="M97" s="334">
        <f t="shared" si="4"/>
        <v>0</v>
      </c>
      <c r="N97" s="12">
        <f>IF(AND($M97=1,D97="",COUNTA(E97:$K97,$D98:$K$113)&gt;0),1,0)</f>
        <v>0</v>
      </c>
      <c r="O97" s="12">
        <f>IF(AND($M97=1,E97="",COUNTA(F97:$K97,$D98:$K$113)&gt;0),1,0)</f>
        <v>0</v>
      </c>
      <c r="P97" s="12">
        <f>IF(AND($M97=1,F97="",COUNTA(G97:$K97,$D98:$K$113)&gt;0),1,0)</f>
        <v>0</v>
      </c>
      <c r="Q97" s="12">
        <f>IF(AND($M97=1,G97="",COUNTA(H97:$K97,$D98:$K$113)&gt;0),1,0)</f>
        <v>0</v>
      </c>
      <c r="R97" s="12">
        <f>IF(AND($M97=1,H97="",COUNTA(I97:$K97,$D98:$K$113)&gt;0),1,0)</f>
        <v>0</v>
      </c>
      <c r="S97" s="12">
        <f>IF(AND($M97=1,I97="",COUNTA(J97:$K97,$D98:$K$113)&gt;0),1,0)</f>
        <v>0</v>
      </c>
      <c r="T97" s="12">
        <f>IF(AND($M97=1,J97="",I97="Yes",COUNTA(K97:$K97,$D98:$K$113)&gt;0),1,0)</f>
        <v>0</v>
      </c>
      <c r="U97" s="12">
        <f>IF(AND($M97=1,K97="",COUNTA($K97:L97,$D98:$K$113)&gt;0),1,0)</f>
        <v>0</v>
      </c>
      <c r="V97" s="184"/>
      <c r="W97" s="184"/>
      <c r="X97" s="184"/>
      <c r="Y97" s="184"/>
      <c r="Z97" s="184"/>
    </row>
    <row r="98" spans="1:26">
      <c r="A98" s="183"/>
      <c r="B98" s="22"/>
      <c r="C98" s="240">
        <v>85</v>
      </c>
      <c r="D98" s="259"/>
      <c r="E98" s="259"/>
      <c r="F98" s="287"/>
      <c r="G98" s="372"/>
      <c r="H98" s="259"/>
      <c r="I98" s="259"/>
      <c r="J98" s="259"/>
      <c r="K98" s="287"/>
      <c r="L98" s="11"/>
      <c r="M98" s="334">
        <f t="shared" si="4"/>
        <v>0</v>
      </c>
      <c r="N98" s="12">
        <f>IF(AND($M98=1,D98="",COUNTA(E98:$K98,$D99:$K$113)&gt;0),1,0)</f>
        <v>0</v>
      </c>
      <c r="O98" s="12">
        <f>IF(AND($M98=1,E98="",COUNTA(F98:$K98,$D99:$K$113)&gt;0),1,0)</f>
        <v>0</v>
      </c>
      <c r="P98" s="12">
        <f>IF(AND($M98=1,F98="",COUNTA(G98:$K98,$D99:$K$113)&gt;0),1,0)</f>
        <v>0</v>
      </c>
      <c r="Q98" s="12">
        <f>IF(AND($M98=1,G98="",COUNTA(H98:$K98,$D99:$K$113)&gt;0),1,0)</f>
        <v>0</v>
      </c>
      <c r="R98" s="12">
        <f>IF(AND($M98=1,H98="",COUNTA(I98:$K98,$D99:$K$113)&gt;0),1,0)</f>
        <v>0</v>
      </c>
      <c r="S98" s="12">
        <f>IF(AND($M98=1,I98="",COUNTA(J98:$K98,$D99:$K$113)&gt;0),1,0)</f>
        <v>0</v>
      </c>
      <c r="T98" s="12">
        <f>IF(AND($M98=1,J98="",I98="Yes",COUNTA(K98:$K98,$D99:$K$113)&gt;0),1,0)</f>
        <v>0</v>
      </c>
      <c r="U98" s="12">
        <f>IF(AND($M98=1,K98="",COUNTA($K98:L98,$D99:$K$113)&gt;0),1,0)</f>
        <v>0</v>
      </c>
      <c r="V98" s="184"/>
      <c r="W98" s="184"/>
      <c r="X98" s="184"/>
      <c r="Y98" s="184"/>
      <c r="Z98" s="184"/>
    </row>
    <row r="99" spans="1:26">
      <c r="A99" s="183"/>
      <c r="B99" s="22"/>
      <c r="C99" s="240">
        <v>86</v>
      </c>
      <c r="D99" s="259"/>
      <c r="E99" s="259"/>
      <c r="F99" s="287"/>
      <c r="G99" s="372"/>
      <c r="H99" s="259"/>
      <c r="I99" s="259"/>
      <c r="J99" s="259"/>
      <c r="K99" s="287"/>
      <c r="L99" s="11"/>
      <c r="M99" s="334">
        <f t="shared" si="4"/>
        <v>0</v>
      </c>
      <c r="N99" s="12">
        <f>IF(AND($M99=1,D99="",COUNTA(E99:$K99,$D100:$K$113)&gt;0),1,0)</f>
        <v>0</v>
      </c>
      <c r="O99" s="12">
        <f>IF(AND($M99=1,E99="",COUNTA(F99:$K99,$D100:$K$113)&gt;0),1,0)</f>
        <v>0</v>
      </c>
      <c r="P99" s="12">
        <f>IF(AND($M99=1,F99="",COUNTA(G99:$K99,$D100:$K$113)&gt;0),1,0)</f>
        <v>0</v>
      </c>
      <c r="Q99" s="12">
        <f>IF(AND($M99=1,G99="",COUNTA(H99:$K99,$D100:$K$113)&gt;0),1,0)</f>
        <v>0</v>
      </c>
      <c r="R99" s="12">
        <f>IF(AND($M99=1,H99="",COUNTA(I99:$K99,$D100:$K$113)&gt;0),1,0)</f>
        <v>0</v>
      </c>
      <c r="S99" s="12">
        <f>IF(AND($M99=1,I99="",COUNTA(J99:$K99,$D100:$K$113)&gt;0),1,0)</f>
        <v>0</v>
      </c>
      <c r="T99" s="12">
        <f>IF(AND($M99=1,J99="",I99="Yes",COUNTA(K99:$K99,$D100:$K$113)&gt;0),1,0)</f>
        <v>0</v>
      </c>
      <c r="U99" s="12">
        <f>IF(AND($M99=1,K99="",COUNTA($K99:L99,$D100:$K$113)&gt;0),1,0)</f>
        <v>0</v>
      </c>
      <c r="V99" s="184"/>
      <c r="W99" s="184"/>
      <c r="X99" s="184"/>
      <c r="Y99" s="184"/>
      <c r="Z99" s="184"/>
    </row>
    <row r="100" spans="1:26">
      <c r="A100" s="183"/>
      <c r="B100" s="22"/>
      <c r="C100" s="240">
        <v>87</v>
      </c>
      <c r="D100" s="259"/>
      <c r="E100" s="259"/>
      <c r="F100" s="287"/>
      <c r="G100" s="372"/>
      <c r="H100" s="259"/>
      <c r="I100" s="259"/>
      <c r="J100" s="259"/>
      <c r="K100" s="287"/>
      <c r="L100" s="11"/>
      <c r="M100" s="334">
        <f t="shared" si="4"/>
        <v>0</v>
      </c>
      <c r="N100" s="12">
        <f>IF(AND($M100=1,D100="",COUNTA(E100:$K100,$D101:$K$113)&gt;0),1,0)</f>
        <v>0</v>
      </c>
      <c r="O100" s="12">
        <f>IF(AND($M100=1,E100="",COUNTA(F100:$K100,$D101:$K$113)&gt;0),1,0)</f>
        <v>0</v>
      </c>
      <c r="P100" s="12">
        <f>IF(AND($M100=1,F100="",COUNTA(G100:$K100,$D101:$K$113)&gt;0),1,0)</f>
        <v>0</v>
      </c>
      <c r="Q100" s="12">
        <f>IF(AND($M100=1,G100="",COUNTA(H100:$K100,$D101:$K$113)&gt;0),1,0)</f>
        <v>0</v>
      </c>
      <c r="R100" s="12">
        <f>IF(AND($M100=1,H100="",COUNTA(I100:$K100,$D101:$K$113)&gt;0),1,0)</f>
        <v>0</v>
      </c>
      <c r="S100" s="12">
        <f>IF(AND($M100=1,I100="",COUNTA(J100:$K100,$D101:$K$113)&gt;0),1,0)</f>
        <v>0</v>
      </c>
      <c r="T100" s="12">
        <f>IF(AND($M100=1,J100="",I100="Yes",COUNTA(K100:$K100,$D101:$K$113)&gt;0),1,0)</f>
        <v>0</v>
      </c>
      <c r="U100" s="12">
        <f>IF(AND($M100=1,K100="",COUNTA($K100:L100,$D101:$K$113)&gt;0),1,0)</f>
        <v>0</v>
      </c>
      <c r="V100" s="184"/>
      <c r="W100" s="184"/>
      <c r="X100" s="184"/>
      <c r="Y100" s="184"/>
      <c r="Z100" s="184"/>
    </row>
    <row r="101" spans="1:26">
      <c r="A101" s="183"/>
      <c r="B101" s="22"/>
      <c r="C101" s="240">
        <v>88</v>
      </c>
      <c r="D101" s="259"/>
      <c r="E101" s="259"/>
      <c r="F101" s="287"/>
      <c r="G101" s="372"/>
      <c r="H101" s="259"/>
      <c r="I101" s="259"/>
      <c r="J101" s="259"/>
      <c r="K101" s="287"/>
      <c r="L101" s="11"/>
      <c r="M101" s="334">
        <f t="shared" si="4"/>
        <v>0</v>
      </c>
      <c r="N101" s="12">
        <f>IF(AND($M101=1,D101="",COUNTA(E101:$K101,$D102:$K$113)&gt;0),1,0)</f>
        <v>0</v>
      </c>
      <c r="O101" s="12">
        <f>IF(AND($M101=1,E101="",COUNTA(F101:$K101,$D102:$K$113)&gt;0),1,0)</f>
        <v>0</v>
      </c>
      <c r="P101" s="12">
        <f>IF(AND($M101=1,F101="",COUNTA(G101:$K101,$D102:$K$113)&gt;0),1,0)</f>
        <v>0</v>
      </c>
      <c r="Q101" s="12">
        <f>IF(AND($M101=1,G101="",COUNTA(H101:$K101,$D102:$K$113)&gt;0),1,0)</f>
        <v>0</v>
      </c>
      <c r="R101" s="12">
        <f>IF(AND($M101=1,H101="",COUNTA(I101:$K101,$D102:$K$113)&gt;0),1,0)</f>
        <v>0</v>
      </c>
      <c r="S101" s="12">
        <f>IF(AND($M101=1,I101="",COUNTA(J101:$K101,$D102:$K$113)&gt;0),1,0)</f>
        <v>0</v>
      </c>
      <c r="T101" s="12">
        <f>IF(AND($M101=1,J101="",I101="Yes",COUNTA(K101:$K101,$D102:$K$113)&gt;0),1,0)</f>
        <v>0</v>
      </c>
      <c r="U101" s="12">
        <f>IF(AND($M101=1,K101="",COUNTA($K101:L101,$D102:$K$113)&gt;0),1,0)</f>
        <v>0</v>
      </c>
      <c r="V101" s="184"/>
      <c r="W101" s="184"/>
      <c r="X101" s="184"/>
      <c r="Y101" s="184"/>
      <c r="Z101" s="184"/>
    </row>
    <row r="102" spans="1:26">
      <c r="A102" s="183"/>
      <c r="B102" s="22"/>
      <c r="C102" s="240">
        <v>89</v>
      </c>
      <c r="D102" s="259"/>
      <c r="E102" s="259"/>
      <c r="F102" s="287"/>
      <c r="G102" s="372"/>
      <c r="H102" s="259"/>
      <c r="I102" s="259"/>
      <c r="J102" s="259"/>
      <c r="K102" s="287"/>
      <c r="L102" s="11"/>
      <c r="M102" s="334">
        <f t="shared" si="4"/>
        <v>0</v>
      </c>
      <c r="N102" s="12">
        <f>IF(AND($M102=1,D102="",COUNTA(E102:$K102,$D103:$K$113)&gt;0),1,0)</f>
        <v>0</v>
      </c>
      <c r="O102" s="12">
        <f>IF(AND($M102=1,E102="",COUNTA(F102:$K102,$D103:$K$113)&gt;0),1,0)</f>
        <v>0</v>
      </c>
      <c r="P102" s="12">
        <f>IF(AND($M102=1,F102="",COUNTA(G102:$K102,$D103:$K$113)&gt;0),1,0)</f>
        <v>0</v>
      </c>
      <c r="Q102" s="12">
        <f>IF(AND($M102=1,G102="",COUNTA(H102:$K102,$D103:$K$113)&gt;0),1,0)</f>
        <v>0</v>
      </c>
      <c r="R102" s="12">
        <f>IF(AND($M102=1,H102="",COUNTA(I102:$K102,$D103:$K$113)&gt;0),1,0)</f>
        <v>0</v>
      </c>
      <c r="S102" s="12">
        <f>IF(AND($M102=1,I102="",COUNTA(J102:$K102,$D103:$K$113)&gt;0),1,0)</f>
        <v>0</v>
      </c>
      <c r="T102" s="12">
        <f>IF(AND($M102=1,J102="",I102="Yes",COUNTA(K102:$K102,$D103:$K$113)&gt;0),1,0)</f>
        <v>0</v>
      </c>
      <c r="U102" s="12">
        <f>IF(AND($M102=1,K102="",COUNTA($K102:L102,$D103:$K$113)&gt;0),1,0)</f>
        <v>0</v>
      </c>
      <c r="V102" s="184"/>
      <c r="W102" s="184"/>
      <c r="X102" s="184"/>
      <c r="Y102" s="184"/>
      <c r="Z102" s="184"/>
    </row>
    <row r="103" spans="1:26">
      <c r="A103" s="183"/>
      <c r="B103" s="22"/>
      <c r="C103" s="240">
        <v>90</v>
      </c>
      <c r="D103" s="259"/>
      <c r="E103" s="259"/>
      <c r="F103" s="287"/>
      <c r="G103" s="372"/>
      <c r="H103" s="259"/>
      <c r="I103" s="259"/>
      <c r="J103" s="259"/>
      <c r="K103" s="287"/>
      <c r="L103" s="11"/>
      <c r="M103" s="334">
        <f t="shared" si="4"/>
        <v>0</v>
      </c>
      <c r="N103" s="12">
        <f>IF(AND($M103=1,D103="",COUNTA(E103:$K103,$D104:$K$113)&gt;0),1,0)</f>
        <v>0</v>
      </c>
      <c r="O103" s="12">
        <f>IF(AND($M103=1,E103="",COUNTA(F103:$K103,$D104:$K$113)&gt;0),1,0)</f>
        <v>0</v>
      </c>
      <c r="P103" s="12">
        <f>IF(AND($M103=1,F103="",COUNTA(G103:$K103,$D104:$K$113)&gt;0),1,0)</f>
        <v>0</v>
      </c>
      <c r="Q103" s="12">
        <f>IF(AND($M103=1,G103="",COUNTA(H103:$K103,$D104:$K$113)&gt;0),1,0)</f>
        <v>0</v>
      </c>
      <c r="R103" s="12">
        <f>IF(AND($M103=1,H103="",COUNTA(I103:$K103,$D104:$K$113)&gt;0),1,0)</f>
        <v>0</v>
      </c>
      <c r="S103" s="12">
        <f>IF(AND($M103=1,I103="",COUNTA(J103:$K103,$D104:$K$113)&gt;0),1,0)</f>
        <v>0</v>
      </c>
      <c r="T103" s="12">
        <f>IF(AND($M103=1,J103="",I103="Yes",COUNTA(K103:$K103,$D104:$K$113)&gt;0),1,0)</f>
        <v>0</v>
      </c>
      <c r="U103" s="12">
        <f>IF(AND($M103=1,K103="",COUNTA($K103:L103,$D104:$K$113)&gt;0),1,0)</f>
        <v>0</v>
      </c>
      <c r="V103" s="184"/>
      <c r="W103" s="184"/>
      <c r="X103" s="184"/>
      <c r="Y103" s="184"/>
      <c r="Z103" s="184"/>
    </row>
    <row r="104" spans="1:26">
      <c r="A104" s="183"/>
      <c r="B104" s="22"/>
      <c r="C104" s="240">
        <v>91</v>
      </c>
      <c r="D104" s="259"/>
      <c r="E104" s="259"/>
      <c r="F104" s="287"/>
      <c r="G104" s="372"/>
      <c r="H104" s="259"/>
      <c r="I104" s="259"/>
      <c r="J104" s="259"/>
      <c r="K104" s="287"/>
      <c r="L104" s="11"/>
      <c r="M104" s="334">
        <f t="shared" si="4"/>
        <v>0</v>
      </c>
      <c r="N104" s="12">
        <f>IF(AND($M104=1,D104="",COUNTA(E104:$K104,$D105:$K$113)&gt;0),1,0)</f>
        <v>0</v>
      </c>
      <c r="O104" s="12">
        <f>IF(AND($M104=1,E104="",COUNTA(F104:$K104,$D105:$K$113)&gt;0),1,0)</f>
        <v>0</v>
      </c>
      <c r="P104" s="12">
        <f>IF(AND($M104=1,F104="",COUNTA(G104:$K104,$D105:$K$113)&gt;0),1,0)</f>
        <v>0</v>
      </c>
      <c r="Q104" s="12">
        <f>IF(AND($M104=1,G104="",COUNTA(H104:$K104,$D105:$K$113)&gt;0),1,0)</f>
        <v>0</v>
      </c>
      <c r="R104" s="12">
        <f>IF(AND($M104=1,H104="",COUNTA(I104:$K104,$D105:$K$113)&gt;0),1,0)</f>
        <v>0</v>
      </c>
      <c r="S104" s="12">
        <f>IF(AND($M104=1,I104="",COUNTA(J104:$K104,$D105:$K$113)&gt;0),1,0)</f>
        <v>0</v>
      </c>
      <c r="T104" s="12">
        <f>IF(AND($M104=1,J104="",I104="Yes",COUNTA(K104:$K104,$D105:$K$113)&gt;0),1,0)</f>
        <v>0</v>
      </c>
      <c r="U104" s="12">
        <f>IF(AND($M104=1,K104="",COUNTA($K104:L104,$D105:$K$113)&gt;0),1,0)</f>
        <v>0</v>
      </c>
      <c r="V104" s="184"/>
      <c r="W104" s="184"/>
      <c r="X104" s="184"/>
      <c r="Y104" s="184"/>
      <c r="Z104" s="184"/>
    </row>
    <row r="105" spans="1:26">
      <c r="A105" s="183"/>
      <c r="B105" s="22"/>
      <c r="C105" s="240">
        <v>92</v>
      </c>
      <c r="D105" s="259"/>
      <c r="E105" s="259"/>
      <c r="F105" s="287"/>
      <c r="G105" s="372"/>
      <c r="H105" s="259"/>
      <c r="I105" s="259"/>
      <c r="J105" s="259"/>
      <c r="K105" s="287"/>
      <c r="L105" s="11"/>
      <c r="M105" s="334">
        <f t="shared" si="4"/>
        <v>0</v>
      </c>
      <c r="N105" s="12">
        <f>IF(AND($M105=1,D105="",COUNTA(E105:$K105,$D106:$K$113)&gt;0),1,0)</f>
        <v>0</v>
      </c>
      <c r="O105" s="12">
        <f>IF(AND($M105=1,E105="",COUNTA(F105:$K105,$D106:$K$113)&gt;0),1,0)</f>
        <v>0</v>
      </c>
      <c r="P105" s="12">
        <f>IF(AND($M105=1,F105="",COUNTA(G105:$K105,$D106:$K$113)&gt;0),1,0)</f>
        <v>0</v>
      </c>
      <c r="Q105" s="12">
        <f>IF(AND($M105=1,G105="",COUNTA(H105:$K105,$D106:$K$113)&gt;0),1,0)</f>
        <v>0</v>
      </c>
      <c r="R105" s="12">
        <f>IF(AND($M105=1,H105="",COUNTA(I105:$K105,$D106:$K$113)&gt;0),1,0)</f>
        <v>0</v>
      </c>
      <c r="S105" s="12">
        <f>IF(AND($M105=1,I105="",COUNTA(J105:$K105,$D106:$K$113)&gt;0),1,0)</f>
        <v>0</v>
      </c>
      <c r="T105" s="12">
        <f>IF(AND($M105=1,J105="",I105="Yes",COUNTA(K105:$K105,$D106:$K$113)&gt;0),1,0)</f>
        <v>0</v>
      </c>
      <c r="U105" s="12">
        <f>IF(AND($M105=1,K105="",COUNTA($K105:L105,$D106:$K$113)&gt;0),1,0)</f>
        <v>0</v>
      </c>
      <c r="V105" s="184"/>
      <c r="W105" s="184"/>
      <c r="X105" s="184"/>
      <c r="Y105" s="184"/>
      <c r="Z105" s="184"/>
    </row>
    <row r="106" spans="1:26">
      <c r="A106" s="183"/>
      <c r="B106" s="22"/>
      <c r="C106" s="240">
        <v>93</v>
      </c>
      <c r="D106" s="259"/>
      <c r="E106" s="259"/>
      <c r="F106" s="287"/>
      <c r="G106" s="372"/>
      <c r="H106" s="259"/>
      <c r="I106" s="259"/>
      <c r="J106" s="259"/>
      <c r="K106" s="287"/>
      <c r="L106" s="11"/>
      <c r="M106" s="334">
        <f t="shared" si="4"/>
        <v>0</v>
      </c>
      <c r="N106" s="12">
        <f>IF(AND($M106=1,D106="",COUNTA(E106:$K106,$D107:$K$113)&gt;0),1,0)</f>
        <v>0</v>
      </c>
      <c r="O106" s="12">
        <f>IF(AND($M106=1,E106="",COUNTA(F106:$K106,$D107:$K$113)&gt;0),1,0)</f>
        <v>0</v>
      </c>
      <c r="P106" s="12">
        <f>IF(AND($M106=1,F106="",COUNTA(G106:$K106,$D107:$K$113)&gt;0),1,0)</f>
        <v>0</v>
      </c>
      <c r="Q106" s="12">
        <f>IF(AND($M106=1,G106="",COUNTA(H106:$K106,$D107:$K$113)&gt;0),1,0)</f>
        <v>0</v>
      </c>
      <c r="R106" s="12">
        <f>IF(AND($M106=1,H106="",COUNTA(I106:$K106,$D107:$K$113)&gt;0),1,0)</f>
        <v>0</v>
      </c>
      <c r="S106" s="12">
        <f>IF(AND($M106=1,I106="",COUNTA(J106:$K106,$D107:$K$113)&gt;0),1,0)</f>
        <v>0</v>
      </c>
      <c r="T106" s="12">
        <f>IF(AND($M106=1,J106="",I106="Yes",COUNTA(K106:$K106,$D107:$K$113)&gt;0),1,0)</f>
        <v>0</v>
      </c>
      <c r="U106" s="12">
        <f>IF(AND($M106=1,K106="",COUNTA($K106:L106,$D107:$K$113)&gt;0),1,0)</f>
        <v>0</v>
      </c>
      <c r="V106" s="184"/>
      <c r="W106" s="184"/>
      <c r="X106" s="184"/>
      <c r="Y106" s="184"/>
      <c r="Z106" s="184"/>
    </row>
    <row r="107" spans="1:26">
      <c r="A107" s="183"/>
      <c r="B107" s="22"/>
      <c r="C107" s="240">
        <v>94</v>
      </c>
      <c r="D107" s="259"/>
      <c r="E107" s="259"/>
      <c r="F107" s="287"/>
      <c r="G107" s="372"/>
      <c r="H107" s="259"/>
      <c r="I107" s="259"/>
      <c r="J107" s="259"/>
      <c r="K107" s="287"/>
      <c r="L107" s="11"/>
      <c r="M107" s="334">
        <f t="shared" si="4"/>
        <v>0</v>
      </c>
      <c r="N107" s="12">
        <f>IF(AND($M107=1,D107="",COUNTA(E107:$K107,$D108:$K$113)&gt;0),1,0)</f>
        <v>0</v>
      </c>
      <c r="O107" s="12">
        <f>IF(AND($M107=1,E107="",COUNTA(F107:$K107,$D108:$K$113)&gt;0),1,0)</f>
        <v>0</v>
      </c>
      <c r="P107" s="12">
        <f>IF(AND($M107=1,F107="",COUNTA(G107:$K107,$D108:$K$113)&gt;0),1,0)</f>
        <v>0</v>
      </c>
      <c r="Q107" s="12">
        <f>IF(AND($M107=1,G107="",COUNTA(H107:$K107,$D108:$K$113)&gt;0),1,0)</f>
        <v>0</v>
      </c>
      <c r="R107" s="12">
        <f>IF(AND($M107=1,H107="",COUNTA(I107:$K107,$D108:$K$113)&gt;0),1,0)</f>
        <v>0</v>
      </c>
      <c r="S107" s="12">
        <f>IF(AND($M107=1,I107="",COUNTA(J107:$K107,$D108:$K$113)&gt;0),1,0)</f>
        <v>0</v>
      </c>
      <c r="T107" s="12">
        <f>IF(AND($M107=1,J107="",I107="Yes",COUNTA(K107:$K107,$D108:$K$113)&gt;0),1,0)</f>
        <v>0</v>
      </c>
      <c r="U107" s="12">
        <f>IF(AND($M107=1,K107="",COUNTA($K107:L107,$D108:$K$113)&gt;0),1,0)</f>
        <v>0</v>
      </c>
      <c r="V107" s="184"/>
      <c r="W107" s="184"/>
      <c r="X107" s="184"/>
      <c r="Y107" s="184"/>
      <c r="Z107" s="184"/>
    </row>
    <row r="108" spans="1:26">
      <c r="A108" s="183"/>
      <c r="B108" s="22"/>
      <c r="C108" s="240">
        <v>95</v>
      </c>
      <c r="D108" s="259"/>
      <c r="E108" s="259"/>
      <c r="F108" s="287"/>
      <c r="G108" s="372"/>
      <c r="H108" s="259"/>
      <c r="I108" s="259"/>
      <c r="J108" s="259"/>
      <c r="K108" s="287"/>
      <c r="L108" s="11"/>
      <c r="M108" s="334">
        <f t="shared" si="4"/>
        <v>0</v>
      </c>
      <c r="N108" s="12">
        <f>IF(AND($M108=1,D108="",COUNTA(E108:$K108,$D109:$K$113)&gt;0),1,0)</f>
        <v>0</v>
      </c>
      <c r="O108" s="12">
        <f>IF(AND($M108=1,E108="",COUNTA(F108:$K108,$D109:$K$113)&gt;0),1,0)</f>
        <v>0</v>
      </c>
      <c r="P108" s="12">
        <f>IF(AND($M108=1,F108="",COUNTA(G108:$K108,$D109:$K$113)&gt;0),1,0)</f>
        <v>0</v>
      </c>
      <c r="Q108" s="12">
        <f>IF(AND($M108=1,G108="",COUNTA(H108:$K108,$D109:$K$113)&gt;0),1,0)</f>
        <v>0</v>
      </c>
      <c r="R108" s="12">
        <f>IF(AND($M108=1,H108="",COUNTA(I108:$K108,$D109:$K$113)&gt;0),1,0)</f>
        <v>0</v>
      </c>
      <c r="S108" s="12">
        <f>IF(AND($M108=1,I108="",COUNTA(J108:$K108,$D109:$K$113)&gt;0),1,0)</f>
        <v>0</v>
      </c>
      <c r="T108" s="12">
        <f>IF(AND($M108=1,J108="",I108="Yes",COUNTA(K108:$K108,$D109:$K$113)&gt;0),1,0)</f>
        <v>0</v>
      </c>
      <c r="U108" s="12">
        <f>IF(AND($M108=1,K108="",COUNTA($K108:L108,$D109:$K$113)&gt;0),1,0)</f>
        <v>0</v>
      </c>
      <c r="V108" s="184"/>
      <c r="W108" s="184"/>
      <c r="X108" s="184"/>
      <c r="Y108" s="184"/>
      <c r="Z108" s="184"/>
    </row>
    <row r="109" spans="1:26">
      <c r="A109" s="183"/>
      <c r="B109" s="22"/>
      <c r="C109" s="240">
        <v>96</v>
      </c>
      <c r="D109" s="259"/>
      <c r="E109" s="259"/>
      <c r="F109" s="287"/>
      <c r="G109" s="372"/>
      <c r="H109" s="259"/>
      <c r="I109" s="259"/>
      <c r="J109" s="259"/>
      <c r="K109" s="287"/>
      <c r="L109" s="11"/>
      <c r="M109" s="334">
        <f t="shared" si="4"/>
        <v>0</v>
      </c>
      <c r="N109" s="12">
        <f>IF(AND($M109=1,D109="",COUNTA(E109:$K109,$D110:$K$113)&gt;0),1,0)</f>
        <v>0</v>
      </c>
      <c r="O109" s="12">
        <f>IF(AND($M109=1,E109="",COUNTA(F109:$K109,$D110:$K$113)&gt;0),1,0)</f>
        <v>0</v>
      </c>
      <c r="P109" s="12">
        <f>IF(AND($M109=1,F109="",COUNTA(G109:$K109,$D110:$K$113)&gt;0),1,0)</f>
        <v>0</v>
      </c>
      <c r="Q109" s="12">
        <f>IF(AND($M109=1,G109="",COUNTA(H109:$K109,$D110:$K$113)&gt;0),1,0)</f>
        <v>0</v>
      </c>
      <c r="R109" s="12">
        <f>IF(AND($M109=1,H109="",COUNTA(I109:$K109,$D110:$K$113)&gt;0),1,0)</f>
        <v>0</v>
      </c>
      <c r="S109" s="12">
        <f>IF(AND($M109=1,I109="",COUNTA(J109:$K109,$D110:$K$113)&gt;0),1,0)</f>
        <v>0</v>
      </c>
      <c r="T109" s="12">
        <f>IF(AND($M109=1,J109="",I109="Yes",COUNTA(K109:$K109,$D110:$K$113)&gt;0),1,0)</f>
        <v>0</v>
      </c>
      <c r="U109" s="12">
        <f>IF(AND($M109=1,K109="",COUNTA($K109:L109,$D110:$K$113)&gt;0),1,0)</f>
        <v>0</v>
      </c>
      <c r="V109" s="184"/>
      <c r="W109" s="184"/>
      <c r="X109" s="184"/>
      <c r="Y109" s="184"/>
      <c r="Z109" s="184"/>
    </row>
    <row r="110" spans="1:26">
      <c r="A110" s="183"/>
      <c r="B110" s="22"/>
      <c r="C110" s="240">
        <v>97</v>
      </c>
      <c r="D110" s="259"/>
      <c r="E110" s="259"/>
      <c r="F110" s="287"/>
      <c r="G110" s="372"/>
      <c r="H110" s="259"/>
      <c r="I110" s="259"/>
      <c r="J110" s="259"/>
      <c r="K110" s="287"/>
      <c r="L110" s="11"/>
      <c r="M110" s="334">
        <f t="shared" si="4"/>
        <v>0</v>
      </c>
      <c r="N110" s="12">
        <f>IF(AND($M110=1,D110="",COUNTA(E110:$K110,$D111:$K$113)&gt;0),1,0)</f>
        <v>0</v>
      </c>
      <c r="O110" s="12">
        <f>IF(AND($M110=1,E110="",COUNTA(F110:$K110,$D111:$K$113)&gt;0),1,0)</f>
        <v>0</v>
      </c>
      <c r="P110" s="12">
        <f>IF(AND($M110=1,F110="",COUNTA(G110:$K110,$D111:$K$113)&gt;0),1,0)</f>
        <v>0</v>
      </c>
      <c r="Q110" s="12">
        <f>IF(AND($M110=1,G110="",COUNTA(H110:$K110,$D111:$K$113)&gt;0),1,0)</f>
        <v>0</v>
      </c>
      <c r="R110" s="12">
        <f>IF(AND($M110=1,H110="",COUNTA(I110:$K110,$D111:$K$113)&gt;0),1,0)</f>
        <v>0</v>
      </c>
      <c r="S110" s="12">
        <f>IF(AND($M110=1,I110="",COUNTA(J110:$K110,$D111:$K$113)&gt;0),1,0)</f>
        <v>0</v>
      </c>
      <c r="T110" s="12">
        <f>IF(AND($M110=1,J110="",I110="Yes",COUNTA(K110:$K110,$D111:$K$113)&gt;0),1,0)</f>
        <v>0</v>
      </c>
      <c r="U110" s="12">
        <f>IF(AND($M110=1,K110="",COUNTA($K110:L110,$D111:$K$113)&gt;0),1,0)</f>
        <v>0</v>
      </c>
      <c r="V110" s="184"/>
      <c r="W110" s="184"/>
      <c r="X110" s="184"/>
      <c r="Y110" s="184"/>
      <c r="Z110" s="184"/>
    </row>
    <row r="111" spans="1:26">
      <c r="A111" s="183"/>
      <c r="B111" s="22"/>
      <c r="C111" s="240">
        <v>98</v>
      </c>
      <c r="D111" s="259"/>
      <c r="E111" s="259"/>
      <c r="F111" s="287"/>
      <c r="G111" s="372"/>
      <c r="H111" s="259"/>
      <c r="I111" s="259"/>
      <c r="J111" s="259"/>
      <c r="K111" s="287"/>
      <c r="L111" s="11"/>
      <c r="M111" s="334">
        <f t="shared" si="4"/>
        <v>0</v>
      </c>
      <c r="N111" s="12">
        <f>IF(AND($M111=1,D111="",COUNTA(E111:$K111,$D112:$K$113)&gt;0),1,0)</f>
        <v>0</v>
      </c>
      <c r="O111" s="12">
        <f>IF(AND($M111=1,E111="",COUNTA(F111:$K111,$D112:$K$113)&gt;0),1,0)</f>
        <v>0</v>
      </c>
      <c r="P111" s="12">
        <f>IF(AND($M111=1,F111="",COUNTA(G111:$K111,$D112:$K$113)&gt;0),1,0)</f>
        <v>0</v>
      </c>
      <c r="Q111" s="12">
        <f>IF(AND($M111=1,G111="",COUNTA(H111:$K111,$D112:$K$113)&gt;0),1,0)</f>
        <v>0</v>
      </c>
      <c r="R111" s="12">
        <f>IF(AND($M111=1,H111="",COUNTA(I111:$K111,$D112:$K$113)&gt;0),1,0)</f>
        <v>0</v>
      </c>
      <c r="S111" s="12">
        <f>IF(AND($M111=1,I111="",COUNTA(J111:$K111,$D112:$K$113)&gt;0),1,0)</f>
        <v>0</v>
      </c>
      <c r="T111" s="12">
        <f>IF(AND($M111=1,J111="",I111="Yes",COUNTA(K111:$K111,$D112:$K$113)&gt;0),1,0)</f>
        <v>0</v>
      </c>
      <c r="U111" s="12">
        <f>IF(AND($M111=1,K111="",COUNTA($K111:L111,$D112:$K$113)&gt;0),1,0)</f>
        <v>0</v>
      </c>
      <c r="V111" s="184"/>
      <c r="W111" s="184"/>
      <c r="X111" s="184"/>
      <c r="Y111" s="184"/>
      <c r="Z111" s="184"/>
    </row>
    <row r="112" spans="1:26">
      <c r="A112" s="183"/>
      <c r="B112" s="22"/>
      <c r="C112" s="240">
        <v>99</v>
      </c>
      <c r="D112" s="259"/>
      <c r="E112" s="259"/>
      <c r="F112" s="287"/>
      <c r="G112" s="372"/>
      <c r="H112" s="259"/>
      <c r="I112" s="259"/>
      <c r="J112" s="259"/>
      <c r="K112" s="287"/>
      <c r="L112" s="11"/>
      <c r="M112" s="334">
        <f t="shared" si="4"/>
        <v>0</v>
      </c>
      <c r="N112" s="12">
        <f>IF(AND($M112=1,D112="",COUNTA(E112:$K112,$D113:$K$113)&gt;0),1,0)</f>
        <v>0</v>
      </c>
      <c r="O112" s="12">
        <f>IF(AND($M112=1,E112="",COUNTA(F112:$K112,$D113:$K$113)&gt;0),1,0)</f>
        <v>0</v>
      </c>
      <c r="P112" s="12">
        <f>IF(AND($M112=1,F112="",COUNTA(G112:$K112,$D113:$K$113)&gt;0),1,0)</f>
        <v>0</v>
      </c>
      <c r="Q112" s="12">
        <f>IF(AND($M112=1,G112="",COUNTA(H112:$K112,$D113:$K$113)&gt;0),1,0)</f>
        <v>0</v>
      </c>
      <c r="R112" s="12">
        <f>IF(AND($M112=1,H112="",COUNTA(I112:$K112,$D113:$K$113)&gt;0),1,0)</f>
        <v>0</v>
      </c>
      <c r="S112" s="12">
        <f>IF(AND($M112=1,I112="",COUNTA(J112:$K112,$D113:$K$113)&gt;0),1,0)</f>
        <v>0</v>
      </c>
      <c r="T112" s="12">
        <f>IF(AND($M112=1,J112="",I112="Yes",COUNTA(K112:$K112,$D113:$K$113)&gt;0),1,0)</f>
        <v>0</v>
      </c>
      <c r="U112" s="12">
        <f>IF(AND($M112=1,K112="",COUNTA($K112:L112,$D113:$K$113)&gt;0),1,0)</f>
        <v>0</v>
      </c>
      <c r="V112" s="184"/>
      <c r="W112" s="184"/>
      <c r="X112" s="184"/>
      <c r="Y112" s="184"/>
      <c r="Z112" s="184"/>
    </row>
    <row r="113" spans="1:26">
      <c r="A113" s="183"/>
      <c r="B113" s="22"/>
      <c r="C113" s="240">
        <v>100</v>
      </c>
      <c r="D113" s="259"/>
      <c r="E113" s="259"/>
      <c r="F113" s="287"/>
      <c r="G113" s="372"/>
      <c r="H113" s="259"/>
      <c r="I113" s="259"/>
      <c r="J113" s="259"/>
      <c r="K113" s="287"/>
      <c r="L113" s="11"/>
      <c r="M113" s="334">
        <f t="shared" si="4"/>
        <v>0</v>
      </c>
      <c r="N113" s="12">
        <f>IF(AND($M113=1,D113="",COUNTA(E113:$K113,$D$113:$K114)&gt;0),1,0)</f>
        <v>0</v>
      </c>
      <c r="O113" s="12">
        <f>IF(AND($M113=1,E113="",COUNTA(F113:$K113,$D$113:$K114)&gt;0),1,0)</f>
        <v>0</v>
      </c>
      <c r="P113" s="12">
        <f>IF(AND($M113=1,F113="",COUNTA(G113:$K113,$D$113:$K114)&gt;0),1,0)</f>
        <v>0</v>
      </c>
      <c r="Q113" s="12">
        <f>IF(AND($M113=1,G113="",COUNTA(H113:$K113,$D$113:$K114)&gt;0),1,0)</f>
        <v>0</v>
      </c>
      <c r="R113" s="12">
        <f>IF(AND($M113=1,H113="",COUNTA(I113:$K113,$D$113:$K114)&gt;0),1,0)</f>
        <v>0</v>
      </c>
      <c r="S113" s="12">
        <f>IF(AND($M113=1,I113="",COUNTA(J113:$K113,$D$113:$K114)&gt;0),1,0)</f>
        <v>0</v>
      </c>
      <c r="T113" s="12">
        <f>IF(AND($M113=1,J113="",I113="Yes",COUNTA(K113:$K113,$D$113:$K114)&gt;0),1,0)</f>
        <v>0</v>
      </c>
      <c r="U113" s="12">
        <f>IF(AND($M113=1,K113="",COUNTA($K113:L113,$D$113:$K114)&gt;0),1,0)</f>
        <v>0</v>
      </c>
      <c r="V113" s="184"/>
      <c r="W113" s="184"/>
      <c r="X113" s="184"/>
      <c r="Y113" s="184"/>
      <c r="Z113" s="184"/>
    </row>
    <row r="114" spans="1:26" ht="16.149999999999999" thickBot="1">
      <c r="A114" s="183"/>
      <c r="B114" s="14"/>
      <c r="C114" s="36"/>
      <c r="D114" s="36"/>
      <c r="E114" s="15"/>
      <c r="F114" s="15"/>
      <c r="G114" s="15"/>
      <c r="H114" s="15"/>
      <c r="I114" s="15"/>
      <c r="J114" s="15"/>
      <c r="K114" s="15"/>
      <c r="L114" s="16"/>
      <c r="V114" s="184"/>
      <c r="W114" s="184"/>
      <c r="X114" s="184"/>
      <c r="Y114" s="184"/>
      <c r="Z114" s="184"/>
    </row>
    <row r="115" spans="1:26" ht="16.149999999999999" thickBot="1">
      <c r="A115" s="183"/>
      <c r="B115" s="183"/>
      <c r="C115" s="183"/>
      <c r="D115" s="183"/>
      <c r="E115" s="183"/>
      <c r="F115" s="183"/>
      <c r="G115" s="183"/>
      <c r="H115" s="183"/>
      <c r="I115" s="183"/>
      <c r="J115" s="183"/>
      <c r="K115" s="183"/>
      <c r="L115" s="183"/>
      <c r="V115" s="184"/>
      <c r="W115" s="184"/>
      <c r="X115" s="184"/>
      <c r="Y115" s="184"/>
      <c r="Z115" s="184"/>
    </row>
    <row r="116" spans="1:26">
      <c r="A116" s="185"/>
      <c r="B116" s="2"/>
      <c r="C116" s="347" t="s">
        <v>176</v>
      </c>
      <c r="D116" s="42"/>
      <c r="E116" s="43"/>
      <c r="F116" s="3"/>
      <c r="G116" s="3"/>
      <c r="H116" s="3"/>
      <c r="I116" s="3"/>
      <c r="J116" s="3"/>
      <c r="K116" s="3"/>
      <c r="L116" s="32"/>
      <c r="V116" s="184"/>
      <c r="W116" s="184"/>
      <c r="X116" s="184"/>
      <c r="Y116" s="184"/>
      <c r="Z116" s="184"/>
    </row>
    <row r="117" spans="1:26">
      <c r="A117" s="183"/>
      <c r="B117" s="22"/>
      <c r="C117" s="188" t="s">
        <v>212</v>
      </c>
      <c r="D117" s="188" t="s">
        <v>213</v>
      </c>
      <c r="E117" s="188" t="s">
        <v>214</v>
      </c>
      <c r="F117" s="188" t="s">
        <v>215</v>
      </c>
      <c r="G117" s="188" t="s">
        <v>216</v>
      </c>
      <c r="H117" s="188" t="s">
        <v>217</v>
      </c>
      <c r="I117" s="188" t="s">
        <v>218</v>
      </c>
      <c r="J117" s="188" t="s">
        <v>219</v>
      </c>
      <c r="K117" s="188" t="s">
        <v>220</v>
      </c>
      <c r="L117" s="11"/>
      <c r="V117" s="184"/>
      <c r="W117" s="184"/>
      <c r="X117" s="184"/>
      <c r="Y117" s="184"/>
      <c r="Z117" s="184"/>
    </row>
    <row r="118" spans="1:26">
      <c r="A118" s="183"/>
      <c r="B118" s="22"/>
      <c r="C118" s="240" t="s">
        <v>179</v>
      </c>
      <c r="D118" s="203" t="s">
        <v>221</v>
      </c>
      <c r="E118" s="203" t="s">
        <v>222</v>
      </c>
      <c r="F118" s="286">
        <v>29104</v>
      </c>
      <c r="G118" s="367" t="s">
        <v>223</v>
      </c>
      <c r="H118" s="203" t="s">
        <v>187</v>
      </c>
      <c r="I118" s="203" t="s">
        <v>188</v>
      </c>
      <c r="J118" s="203">
        <v>2005</v>
      </c>
      <c r="K118" s="286">
        <v>39508</v>
      </c>
      <c r="L118" s="11"/>
      <c r="V118" s="184"/>
      <c r="W118" s="184"/>
      <c r="X118" s="184"/>
      <c r="Y118" s="184"/>
      <c r="Z118" s="184"/>
    </row>
    <row r="119" spans="1:26">
      <c r="A119" s="183"/>
      <c r="B119" s="22"/>
      <c r="C119" s="240" t="s">
        <v>191</v>
      </c>
      <c r="D119" s="203" t="s">
        <v>224</v>
      </c>
      <c r="E119" s="203" t="s">
        <v>225</v>
      </c>
      <c r="F119" s="286">
        <v>31651</v>
      </c>
      <c r="G119" s="367" t="s">
        <v>226</v>
      </c>
      <c r="H119" s="203" t="s">
        <v>187</v>
      </c>
      <c r="I119" s="203" t="s">
        <v>188</v>
      </c>
      <c r="J119" s="203">
        <v>2010</v>
      </c>
      <c r="K119" s="286">
        <v>41075</v>
      </c>
      <c r="L119" s="11"/>
      <c r="V119" s="184"/>
      <c r="W119" s="184"/>
      <c r="X119" s="184"/>
      <c r="Y119" s="184"/>
      <c r="Z119" s="184"/>
    </row>
    <row r="120" spans="1:26">
      <c r="A120" s="183"/>
      <c r="B120" s="22"/>
      <c r="C120" s="240" t="s">
        <v>196</v>
      </c>
      <c r="D120" s="203" t="s">
        <v>227</v>
      </c>
      <c r="E120" s="203" t="s">
        <v>228</v>
      </c>
      <c r="F120" s="286">
        <v>33759</v>
      </c>
      <c r="G120" s="367" t="s">
        <v>229</v>
      </c>
      <c r="H120" s="203" t="s">
        <v>230</v>
      </c>
      <c r="I120" s="203" t="s">
        <v>207</v>
      </c>
      <c r="J120" s="351"/>
      <c r="K120" s="286">
        <v>42005</v>
      </c>
      <c r="L120" s="11"/>
      <c r="V120" s="184"/>
      <c r="W120" s="184"/>
      <c r="X120" s="184"/>
      <c r="Y120" s="184"/>
      <c r="Z120" s="184"/>
    </row>
    <row r="121" spans="1:26" ht="16.149999999999999" thickBot="1">
      <c r="A121" s="183"/>
      <c r="B121" s="14"/>
      <c r="C121" s="15"/>
      <c r="D121" s="15"/>
      <c r="E121" s="15"/>
      <c r="F121" s="15"/>
      <c r="G121" s="15"/>
      <c r="H121" s="15"/>
      <c r="I121" s="15"/>
      <c r="J121" s="15"/>
      <c r="K121" s="15"/>
      <c r="L121" s="16"/>
      <c r="V121" s="184"/>
      <c r="W121" s="184"/>
      <c r="X121" s="184"/>
      <c r="Y121" s="184"/>
      <c r="Z121" s="184"/>
    </row>
    <row r="122" spans="1:26">
      <c r="A122" s="183"/>
      <c r="B122" s="183"/>
      <c r="C122" s="183"/>
      <c r="D122" s="183"/>
      <c r="E122" s="183"/>
      <c r="F122" s="183"/>
      <c r="G122" s="183"/>
      <c r="H122" s="183"/>
      <c r="I122" s="183"/>
      <c r="J122" s="183"/>
      <c r="K122" s="183"/>
      <c r="L122" s="183"/>
      <c r="V122" s="184"/>
      <c r="W122" s="184"/>
      <c r="X122" s="184"/>
      <c r="Y122" s="184"/>
      <c r="Z122" s="184"/>
    </row>
    <row r="123" spans="1:26">
      <c r="A123" s="183"/>
      <c r="B123" s="183"/>
      <c r="C123" s="183"/>
      <c r="D123" s="183"/>
      <c r="E123" s="183"/>
      <c r="F123" s="183"/>
      <c r="G123" s="183"/>
      <c r="H123" s="183"/>
      <c r="I123" s="183"/>
      <c r="J123" s="183"/>
      <c r="K123" s="183"/>
      <c r="L123" s="183"/>
      <c r="V123" s="184"/>
      <c r="W123" s="184"/>
      <c r="X123" s="184"/>
      <c r="Y123" s="184"/>
      <c r="Z123" s="184"/>
    </row>
    <row r="124" spans="1:26">
      <c r="A124" s="183"/>
      <c r="B124" s="183"/>
      <c r="C124" s="183"/>
      <c r="D124" s="183"/>
      <c r="E124" s="183"/>
      <c r="F124" s="183"/>
      <c r="G124" s="183"/>
      <c r="H124" s="183"/>
      <c r="I124" s="183"/>
      <c r="J124" s="183"/>
      <c r="K124" s="183"/>
      <c r="L124" s="183"/>
      <c r="V124" s="184"/>
      <c r="W124" s="184"/>
      <c r="X124" s="184"/>
      <c r="Y124" s="184"/>
      <c r="Z124" s="184"/>
    </row>
    <row r="125" spans="1:26">
      <c r="A125" s="183"/>
      <c r="B125" s="183"/>
      <c r="C125" s="183"/>
      <c r="D125" s="183"/>
      <c r="E125" s="183"/>
      <c r="F125" s="183"/>
      <c r="G125" s="183"/>
      <c r="H125" s="183"/>
      <c r="I125" s="183"/>
      <c r="J125" s="183"/>
      <c r="K125" s="183"/>
      <c r="L125" s="183"/>
      <c r="V125" s="184"/>
      <c r="W125" s="184"/>
      <c r="X125" s="184"/>
      <c r="Y125" s="184"/>
      <c r="Z125" s="184"/>
    </row>
    <row r="126" spans="1:26">
      <c r="A126" s="183"/>
      <c r="B126" s="183"/>
      <c r="C126" s="183"/>
      <c r="D126" s="183"/>
      <c r="E126" s="183"/>
      <c r="F126" s="183"/>
      <c r="G126" s="183"/>
      <c r="H126" s="183"/>
      <c r="I126" s="183"/>
      <c r="J126" s="183"/>
      <c r="K126" s="183"/>
      <c r="L126" s="183"/>
      <c r="V126" s="184"/>
      <c r="W126" s="184"/>
      <c r="X126" s="184"/>
      <c r="Y126" s="184"/>
      <c r="Z126" s="184"/>
    </row>
    <row r="127" spans="1:26">
      <c r="A127" s="183"/>
      <c r="B127" s="183"/>
      <c r="C127" s="183"/>
      <c r="D127" s="183"/>
      <c r="E127" s="183"/>
      <c r="F127" s="183"/>
      <c r="G127" s="183"/>
      <c r="H127" s="183"/>
      <c r="I127" s="183"/>
      <c r="J127" s="183"/>
      <c r="K127" s="183"/>
      <c r="L127" s="183"/>
      <c r="V127" s="184"/>
      <c r="W127" s="184"/>
      <c r="X127" s="184"/>
      <c r="Y127" s="184"/>
      <c r="Z127" s="184"/>
    </row>
    <row r="128" spans="1:26">
      <c r="A128" s="183"/>
      <c r="B128" s="183"/>
      <c r="C128" s="183"/>
      <c r="D128" s="183"/>
      <c r="E128" s="183"/>
      <c r="F128" s="183"/>
      <c r="G128" s="183"/>
      <c r="H128" s="183"/>
      <c r="I128" s="183"/>
      <c r="J128" s="183"/>
      <c r="K128" s="183"/>
      <c r="L128" s="183"/>
      <c r="V128" s="184"/>
      <c r="W128" s="184"/>
      <c r="X128" s="184"/>
      <c r="Y128" s="184"/>
      <c r="Z128" s="184"/>
    </row>
    <row r="129" spans="1:26">
      <c r="A129" s="183"/>
      <c r="B129" s="183"/>
      <c r="C129" s="183"/>
      <c r="D129" s="183"/>
      <c r="E129" s="183"/>
      <c r="F129" s="183"/>
      <c r="G129" s="183"/>
      <c r="H129" s="183"/>
      <c r="I129" s="183"/>
      <c r="J129" s="183"/>
      <c r="K129" s="183"/>
      <c r="L129" s="183"/>
      <c r="V129" s="184"/>
      <c r="W129" s="184"/>
      <c r="X129" s="184"/>
      <c r="Y129" s="184"/>
      <c r="Z129" s="184"/>
    </row>
    <row r="130" spans="1:26">
      <c r="A130" s="183"/>
      <c r="B130" s="183"/>
      <c r="C130" s="183"/>
      <c r="D130" s="183"/>
      <c r="E130" s="183"/>
      <c r="F130" s="183"/>
      <c r="G130" s="183"/>
      <c r="H130" s="183"/>
      <c r="I130" s="183"/>
      <c r="J130" s="183"/>
      <c r="K130" s="183"/>
      <c r="L130" s="183"/>
      <c r="V130" s="184"/>
      <c r="W130" s="184"/>
      <c r="X130" s="184"/>
      <c r="Y130" s="184"/>
      <c r="Z130" s="184"/>
    </row>
    <row r="131" spans="1:26">
      <c r="A131" s="183"/>
      <c r="B131" s="183"/>
      <c r="C131" s="183"/>
      <c r="D131" s="183"/>
      <c r="E131" s="183"/>
      <c r="F131" s="183"/>
      <c r="G131" s="183"/>
      <c r="H131" s="183"/>
      <c r="I131" s="183"/>
      <c r="J131" s="183"/>
      <c r="K131" s="183"/>
      <c r="L131" s="183"/>
      <c r="V131" s="184"/>
      <c r="W131" s="184"/>
      <c r="X131" s="184"/>
      <c r="Y131" s="184"/>
      <c r="Z131" s="184"/>
    </row>
    <row r="132" spans="1:26">
      <c r="A132" s="183"/>
      <c r="B132" s="183"/>
      <c r="C132" s="183"/>
      <c r="D132" s="183"/>
      <c r="E132" s="183"/>
      <c r="F132" s="183"/>
      <c r="G132" s="183"/>
      <c r="H132" s="183"/>
      <c r="I132" s="183"/>
      <c r="J132" s="183"/>
      <c r="K132" s="183"/>
      <c r="L132" s="183"/>
      <c r="V132" s="184"/>
      <c r="W132" s="184"/>
      <c r="X132" s="184"/>
      <c r="Y132" s="184"/>
      <c r="Z132" s="184"/>
    </row>
    <row r="133" spans="1:26">
      <c r="A133" s="183"/>
      <c r="B133" s="183"/>
      <c r="C133" s="183"/>
      <c r="D133" s="183"/>
      <c r="E133" s="183"/>
      <c r="F133" s="183"/>
      <c r="G133" s="183"/>
      <c r="H133" s="183"/>
      <c r="I133" s="183"/>
      <c r="J133" s="183"/>
      <c r="K133" s="183"/>
      <c r="L133" s="183"/>
      <c r="V133" s="184"/>
      <c r="W133" s="184"/>
      <c r="X133" s="184"/>
      <c r="Y133" s="184"/>
      <c r="Z133" s="184"/>
    </row>
    <row r="134" spans="1:26">
      <c r="A134" s="183"/>
      <c r="B134" s="183"/>
      <c r="C134" s="183"/>
      <c r="D134" s="183"/>
      <c r="E134" s="183"/>
      <c r="F134" s="183"/>
      <c r="G134" s="183"/>
      <c r="H134" s="183"/>
      <c r="I134" s="183"/>
      <c r="J134" s="183"/>
      <c r="K134" s="183"/>
      <c r="L134" s="183"/>
      <c r="V134" s="184"/>
      <c r="W134" s="184"/>
      <c r="X134" s="184"/>
      <c r="Y134" s="184"/>
      <c r="Z134" s="184"/>
    </row>
    <row r="135" spans="1:26">
      <c r="A135" s="183"/>
      <c r="B135" s="183"/>
      <c r="C135" s="183"/>
      <c r="D135" s="183"/>
      <c r="E135" s="183"/>
      <c r="F135" s="183"/>
      <c r="G135" s="183"/>
      <c r="H135" s="183"/>
      <c r="I135" s="183"/>
      <c r="J135" s="183"/>
      <c r="K135" s="183"/>
      <c r="L135" s="183"/>
      <c r="V135" s="184"/>
      <c r="W135" s="184"/>
      <c r="X135" s="184"/>
      <c r="Y135" s="184"/>
      <c r="Z135" s="184"/>
    </row>
    <row r="136" spans="1:26">
      <c r="A136" s="183"/>
      <c r="B136" s="183"/>
      <c r="C136" s="183"/>
      <c r="D136" s="183"/>
      <c r="E136" s="183"/>
      <c r="F136" s="183"/>
      <c r="G136" s="183"/>
      <c r="H136" s="183"/>
      <c r="I136" s="183"/>
      <c r="J136" s="183"/>
      <c r="K136" s="183"/>
      <c r="L136" s="183"/>
      <c r="V136" s="184"/>
      <c r="W136" s="184"/>
      <c r="X136" s="184"/>
      <c r="Y136" s="184"/>
      <c r="Z136" s="184"/>
    </row>
    <row r="137" spans="1:26">
      <c r="A137" s="183"/>
      <c r="B137" s="183"/>
      <c r="C137" s="183"/>
      <c r="D137" s="183"/>
      <c r="E137" s="183"/>
      <c r="F137" s="183"/>
      <c r="G137" s="183"/>
      <c r="H137" s="183"/>
      <c r="I137" s="183"/>
      <c r="J137" s="183"/>
      <c r="K137" s="183"/>
      <c r="L137" s="183"/>
      <c r="V137" s="184"/>
      <c r="W137" s="184"/>
      <c r="X137" s="184"/>
      <c r="Y137" s="184"/>
      <c r="Z137" s="184"/>
    </row>
    <row r="138" spans="1:26">
      <c r="A138" s="183"/>
      <c r="B138" s="183"/>
      <c r="C138" s="183"/>
      <c r="D138" s="183"/>
      <c r="E138" s="183"/>
      <c r="F138" s="183"/>
      <c r="G138" s="183"/>
      <c r="H138" s="183"/>
      <c r="I138" s="183"/>
      <c r="J138" s="183"/>
      <c r="K138" s="183"/>
      <c r="L138" s="183"/>
      <c r="V138" s="184"/>
      <c r="W138" s="184"/>
      <c r="X138" s="184"/>
      <c r="Y138" s="184"/>
      <c r="Z138" s="184"/>
    </row>
    <row r="139" spans="1:26">
      <c r="A139" s="183"/>
      <c r="B139" s="183"/>
      <c r="C139" s="183"/>
      <c r="D139" s="183"/>
      <c r="E139" s="183"/>
      <c r="F139" s="183"/>
      <c r="G139" s="183"/>
      <c r="H139" s="183"/>
      <c r="I139" s="183"/>
      <c r="J139" s="183"/>
      <c r="K139" s="183"/>
      <c r="L139" s="183"/>
      <c r="V139" s="184"/>
      <c r="W139" s="184"/>
      <c r="X139" s="184"/>
      <c r="Y139" s="184"/>
      <c r="Z139" s="184"/>
    </row>
    <row r="140" spans="1:26">
      <c r="A140" s="183"/>
      <c r="B140" s="183"/>
      <c r="C140" s="183"/>
      <c r="D140" s="183"/>
      <c r="E140" s="183"/>
      <c r="F140" s="183"/>
      <c r="G140" s="183"/>
      <c r="H140" s="183"/>
      <c r="I140" s="183"/>
      <c r="J140" s="183"/>
      <c r="K140" s="183"/>
      <c r="L140" s="183"/>
      <c r="V140" s="184"/>
      <c r="W140" s="184"/>
      <c r="X140" s="184"/>
      <c r="Y140" s="184"/>
      <c r="Z140" s="184"/>
    </row>
    <row r="141" spans="1:26">
      <c r="A141" s="183"/>
      <c r="B141" s="183"/>
      <c r="C141" s="183"/>
      <c r="D141" s="183"/>
      <c r="E141" s="183"/>
      <c r="F141" s="183"/>
      <c r="G141" s="183"/>
      <c r="H141" s="183"/>
      <c r="I141" s="183"/>
      <c r="J141" s="183"/>
      <c r="K141" s="183"/>
      <c r="L141" s="183"/>
      <c r="V141" s="184"/>
      <c r="W141" s="184"/>
      <c r="X141" s="184"/>
      <c r="Y141" s="184"/>
      <c r="Z141" s="184"/>
    </row>
    <row r="142" spans="1:26">
      <c r="A142" s="183"/>
      <c r="B142" s="183"/>
      <c r="C142" s="183"/>
      <c r="D142" s="183"/>
      <c r="E142" s="183"/>
      <c r="F142" s="183"/>
      <c r="G142" s="183"/>
      <c r="H142" s="183"/>
      <c r="I142" s="183"/>
      <c r="J142" s="183"/>
      <c r="K142" s="183"/>
      <c r="L142" s="183"/>
      <c r="V142" s="184"/>
      <c r="W142" s="184"/>
      <c r="X142" s="184"/>
      <c r="Y142" s="184"/>
      <c r="Z142" s="184"/>
    </row>
    <row r="143" spans="1:26">
      <c r="A143" s="183"/>
      <c r="B143" s="183"/>
      <c r="C143" s="183"/>
      <c r="D143" s="183"/>
      <c r="E143" s="183"/>
      <c r="F143" s="183"/>
      <c r="G143" s="183"/>
      <c r="H143" s="183"/>
      <c r="I143" s="183"/>
      <c r="J143" s="183"/>
      <c r="K143" s="183"/>
      <c r="L143" s="183"/>
      <c r="V143" s="184"/>
      <c r="W143" s="184"/>
      <c r="X143" s="184"/>
      <c r="Y143" s="184"/>
      <c r="Z143" s="184"/>
    </row>
    <row r="144" spans="1:26">
      <c r="A144" s="183"/>
      <c r="B144" s="183"/>
      <c r="C144" s="183"/>
      <c r="D144" s="183"/>
      <c r="E144" s="183"/>
      <c r="F144" s="183"/>
      <c r="G144" s="183"/>
      <c r="H144" s="183"/>
      <c r="I144" s="183"/>
      <c r="J144" s="183"/>
      <c r="K144" s="183"/>
      <c r="L144" s="183"/>
      <c r="V144" s="184"/>
      <c r="W144" s="184"/>
      <c r="X144" s="184"/>
      <c r="Y144" s="184"/>
      <c r="Z144" s="184"/>
    </row>
    <row r="145" spans="1:26">
      <c r="A145" s="183"/>
      <c r="B145" s="183"/>
      <c r="C145" s="183"/>
      <c r="D145" s="183"/>
      <c r="E145" s="183"/>
      <c r="F145" s="183"/>
      <c r="G145" s="183"/>
      <c r="H145" s="183"/>
      <c r="I145" s="183"/>
      <c r="J145" s="183"/>
      <c r="K145" s="183"/>
      <c r="L145" s="183"/>
      <c r="V145" s="184"/>
      <c r="W145" s="184"/>
      <c r="X145" s="184"/>
      <c r="Y145" s="184"/>
      <c r="Z145" s="184"/>
    </row>
    <row r="146" spans="1:26">
      <c r="A146" s="183"/>
      <c r="B146" s="183"/>
      <c r="C146" s="183"/>
      <c r="D146" s="183"/>
      <c r="E146" s="183"/>
      <c r="F146" s="183"/>
      <c r="G146" s="183"/>
      <c r="H146" s="183"/>
      <c r="I146" s="183"/>
      <c r="J146" s="183"/>
      <c r="K146" s="183"/>
      <c r="L146" s="183"/>
      <c r="V146" s="184"/>
      <c r="W146" s="184"/>
      <c r="X146" s="184"/>
      <c r="Y146" s="184"/>
      <c r="Z146" s="184"/>
    </row>
    <row r="147" spans="1:26">
      <c r="A147" s="183"/>
      <c r="B147" s="183"/>
      <c r="C147" s="183"/>
      <c r="D147" s="183"/>
      <c r="E147" s="183"/>
      <c r="F147" s="183"/>
      <c r="G147" s="183"/>
      <c r="H147" s="183"/>
      <c r="I147" s="183"/>
      <c r="J147" s="183"/>
      <c r="K147" s="183"/>
      <c r="L147" s="183"/>
      <c r="V147" s="184"/>
      <c r="W147" s="184"/>
      <c r="X147" s="184"/>
      <c r="Y147" s="184"/>
      <c r="Z147" s="184"/>
    </row>
    <row r="148" spans="1:26">
      <c r="A148" s="183"/>
      <c r="B148" s="183"/>
      <c r="C148" s="183"/>
      <c r="D148" s="183"/>
      <c r="E148" s="183"/>
      <c r="F148" s="183"/>
      <c r="G148" s="183"/>
      <c r="H148" s="183"/>
      <c r="I148" s="183"/>
      <c r="J148" s="183"/>
      <c r="K148" s="183"/>
      <c r="L148" s="183"/>
      <c r="V148" s="184"/>
      <c r="W148" s="184"/>
      <c r="X148" s="184"/>
      <c r="Y148" s="184"/>
      <c r="Z148" s="184"/>
    </row>
    <row r="149" spans="1:26">
      <c r="A149" s="183"/>
      <c r="B149" s="183"/>
      <c r="C149" s="183"/>
      <c r="D149" s="183"/>
      <c r="E149" s="183"/>
      <c r="F149" s="183"/>
      <c r="G149" s="183"/>
      <c r="H149" s="183"/>
      <c r="I149" s="183"/>
      <c r="J149" s="183"/>
      <c r="K149" s="183"/>
      <c r="L149" s="183"/>
      <c r="V149" s="184"/>
      <c r="W149" s="184"/>
      <c r="X149" s="184"/>
      <c r="Y149" s="184"/>
      <c r="Z149" s="184"/>
    </row>
    <row r="150" spans="1:26">
      <c r="A150" s="183"/>
      <c r="B150" s="183"/>
      <c r="C150" s="183"/>
      <c r="D150" s="183"/>
      <c r="E150" s="183"/>
      <c r="F150" s="183"/>
      <c r="G150" s="183"/>
      <c r="H150" s="183"/>
      <c r="I150" s="183"/>
      <c r="J150" s="183"/>
      <c r="K150" s="183"/>
      <c r="L150" s="183"/>
      <c r="V150" s="184"/>
      <c r="W150" s="184"/>
      <c r="X150" s="184"/>
      <c r="Y150" s="184"/>
      <c r="Z150" s="184"/>
    </row>
    <row r="151" spans="1:26">
      <c r="A151" s="183"/>
      <c r="B151" s="183"/>
      <c r="C151" s="183"/>
      <c r="D151" s="183"/>
      <c r="E151" s="183"/>
      <c r="F151" s="183"/>
      <c r="G151" s="183"/>
      <c r="H151" s="183"/>
      <c r="I151" s="183"/>
      <c r="J151" s="183"/>
      <c r="K151" s="183"/>
      <c r="L151" s="183"/>
      <c r="V151" s="184"/>
      <c r="W151" s="184"/>
      <c r="X151" s="184"/>
      <c r="Y151" s="184"/>
      <c r="Z151" s="184"/>
    </row>
    <row r="152" spans="1:26">
      <c r="A152" s="183"/>
      <c r="B152" s="183"/>
      <c r="C152" s="183"/>
      <c r="D152" s="183"/>
      <c r="E152" s="183"/>
      <c r="F152" s="183"/>
      <c r="G152" s="183"/>
      <c r="H152" s="183"/>
      <c r="I152" s="183"/>
      <c r="J152" s="183"/>
      <c r="K152" s="183"/>
      <c r="L152" s="183"/>
      <c r="V152" s="184"/>
      <c r="W152" s="184"/>
      <c r="X152" s="184"/>
      <c r="Y152" s="184"/>
      <c r="Z152" s="184"/>
    </row>
    <row r="153" spans="1:26">
      <c r="A153" s="183"/>
      <c r="B153" s="183"/>
      <c r="C153" s="183"/>
      <c r="D153" s="183"/>
      <c r="E153" s="183"/>
      <c r="F153" s="183"/>
      <c r="G153" s="183"/>
      <c r="H153" s="183"/>
      <c r="I153" s="183"/>
      <c r="J153" s="183"/>
      <c r="K153" s="183"/>
      <c r="L153" s="183"/>
      <c r="V153" s="184"/>
      <c r="W153" s="184"/>
      <c r="X153" s="184"/>
      <c r="Y153" s="184"/>
      <c r="Z153" s="184"/>
    </row>
  </sheetData>
  <sheetProtection algorithmName="SHA-512" hashValue="PeRKqe2O81Sijspw2OyRthbtVr5dwjSahcZdqA7PFFWWbL92tF8Mnv3O2nvry7GHrs5UUSXzz3Cxiywtk7/8Yw==" saltValue="9DRe28OvoU2lcnB6nhf/hA==" spinCount="100000" sheet="1" objects="1" scenarios="1"/>
  <mergeCells count="4">
    <mergeCell ref="C8:D8"/>
    <mergeCell ref="I6:K6"/>
    <mergeCell ref="I7:K7"/>
    <mergeCell ref="J8:K8"/>
  </mergeCells>
  <conditionalFormatting sqref="D12:K12">
    <cfRule type="beginsWith" dxfId="75" priority="101" operator="beginsWith" text="Missing">
      <formula>LEFT(D12,LEN("Missing"))="Missing"</formula>
    </cfRule>
  </conditionalFormatting>
  <conditionalFormatting sqref="J14:K113">
    <cfRule type="expression" dxfId="74" priority="1">
      <formula>I14="No"</formula>
    </cfRule>
  </conditionalFormatting>
  <hyperlinks>
    <hyperlink ref="C116" location="'4) Drivers'!A14" display="Back to top of sheet" xr:uid="{2C68AAD4-0996-4843-A6DA-266FBB6A690D}"/>
    <hyperlink ref="C11" location="'4) Drivers'!C121" display="Click here for driver examples" xr:uid="{36F790C6-56D7-4A59-8ADC-D8BF03AC7C94}"/>
    <hyperlink ref="J8" location="'Quick Start Guide'!A1" display="Back to Quick Start Guide" xr:uid="{DEBB8781-1BBD-46E1-A2D6-A32E1B3EF4A8}"/>
    <hyperlink ref="C8" location="Glossary!C43" display="Drivers Glossary" xr:uid="{7A17EA2E-BACA-4E4A-8362-C81E06E7C742}"/>
    <hyperlink ref="C8:D8" location="Glossary!C46:D47" display="Driver Information Glossary" xr:uid="{2BCD0242-1EDE-4094-A817-74326EA15450}"/>
  </hyperlinks>
  <pageMargins left="0.7" right="0.7" top="0.75" bottom="0.75" header="0.3" footer="0.3"/>
  <pageSetup orientation="portrait" r:id="rId1"/>
  <ignoredErrors>
    <ignoredError sqref="D12:H12 C6"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66B7A17-AB96-41C1-9053-9B5376D12F6A}">
          <x14:formula1>
            <xm:f>Lkups!$B$2:$B$52</xm:f>
          </x14:formula1>
          <xm:sqref>H118:H120 H14:H113</xm:sqref>
        </x14:dataValidation>
        <x14:dataValidation type="list" allowBlank="1" showInputMessage="1" showErrorMessage="1" xr:uid="{9EDB2652-206A-43E0-B3E6-724028F00BFE}">
          <x14:formula1>
            <xm:f>Lkups!$E$2:$E$4</xm:f>
          </x14:formula1>
          <xm:sqref>I118:I120 I14:I113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01E6C-6F70-4243-9E44-9C821B07A3BC}">
  <sheetPr codeName="Sheet2"/>
  <dimension ref="A1:Z106"/>
  <sheetViews>
    <sheetView zoomScale="90" zoomScaleNormal="90" workbookViewId="0"/>
  </sheetViews>
  <sheetFormatPr defaultColWidth="8.7109375" defaultRowHeight="15.6"/>
  <cols>
    <col min="1" max="1" width="3.42578125" style="196" customWidth="1"/>
    <col min="2" max="2" width="3" style="196" customWidth="1"/>
    <col min="3" max="3" width="9.7109375" style="196" customWidth="1"/>
    <col min="4" max="4" width="23.85546875" style="196" customWidth="1"/>
    <col min="5" max="5" width="33.7109375" style="196" customWidth="1"/>
    <col min="6" max="6" width="29.28515625" style="196" customWidth="1"/>
    <col min="7" max="7" width="20.7109375" style="196" customWidth="1"/>
    <col min="8" max="8" width="12" style="196" bestFit="1" customWidth="1"/>
    <col min="9" max="9" width="14.7109375" style="196" customWidth="1"/>
    <col min="10" max="10" width="3.28515625" style="196" customWidth="1"/>
    <col min="11" max="11" width="8" style="196" hidden="1" customWidth="1"/>
    <col min="12" max="17" width="3.28515625" style="196" hidden="1" customWidth="1"/>
    <col min="18" max="26" width="21.28515625" style="196" customWidth="1"/>
    <col min="27" max="16384" width="8.7109375" style="196"/>
  </cols>
  <sheetData>
    <row r="1" spans="1:26" ht="16.149999999999999" thickBot="1">
      <c r="A1" s="185"/>
      <c r="B1" s="185"/>
      <c r="C1" s="185"/>
      <c r="D1" s="185"/>
      <c r="E1" s="185"/>
      <c r="F1" s="183"/>
      <c r="G1" s="183"/>
      <c r="H1" s="183"/>
      <c r="I1" s="183"/>
      <c r="J1" s="183"/>
      <c r="K1" s="183"/>
      <c r="L1" s="183"/>
      <c r="M1" s="183"/>
      <c r="N1" s="183"/>
      <c r="O1" s="183"/>
      <c r="P1" s="183"/>
      <c r="Q1" s="183"/>
      <c r="R1" s="183"/>
      <c r="S1" s="183"/>
      <c r="T1" s="183"/>
      <c r="U1" s="183"/>
      <c r="V1" s="183"/>
      <c r="W1" s="183"/>
      <c r="X1" s="183"/>
      <c r="Y1" s="183"/>
      <c r="Z1" s="183"/>
    </row>
    <row r="2" spans="1:26">
      <c r="A2" s="185"/>
      <c r="B2" s="17"/>
      <c r="C2" s="3"/>
      <c r="D2" s="3"/>
      <c r="E2" s="3"/>
      <c r="F2" s="3"/>
      <c r="G2" s="3"/>
      <c r="H2" s="3"/>
      <c r="I2" s="3"/>
      <c r="J2" s="32"/>
      <c r="K2" s="183"/>
      <c r="L2" s="183"/>
      <c r="M2" s="183"/>
      <c r="N2" s="183"/>
      <c r="O2" s="183"/>
      <c r="P2" s="183"/>
      <c r="Q2" s="183"/>
      <c r="R2" s="183"/>
      <c r="S2" s="183"/>
      <c r="T2" s="183"/>
      <c r="U2" s="183"/>
      <c r="V2" s="183"/>
      <c r="W2" s="183"/>
      <c r="X2" s="183"/>
      <c r="Y2" s="183"/>
      <c r="Z2" s="183"/>
    </row>
    <row r="3" spans="1:26">
      <c r="A3" s="185"/>
      <c r="B3" s="47"/>
      <c r="C3" s="8"/>
      <c r="D3" s="8"/>
      <c r="E3" s="8"/>
      <c r="F3" s="8"/>
      <c r="G3" s="8"/>
      <c r="H3" s="8"/>
      <c r="I3" s="8"/>
      <c r="J3" s="11"/>
      <c r="K3" s="183"/>
      <c r="L3" s="183"/>
      <c r="M3" s="183"/>
      <c r="N3" s="183"/>
      <c r="O3" s="183"/>
      <c r="P3" s="183"/>
      <c r="Q3" s="183"/>
      <c r="R3" s="183"/>
      <c r="S3" s="183"/>
      <c r="T3" s="183"/>
      <c r="U3" s="183"/>
      <c r="V3" s="183"/>
      <c r="W3" s="183"/>
      <c r="X3" s="183"/>
      <c r="Y3" s="183"/>
      <c r="Z3" s="183"/>
    </row>
    <row r="4" spans="1:26">
      <c r="A4" s="185"/>
      <c r="B4" s="47"/>
      <c r="C4" s="8"/>
      <c r="D4" s="8"/>
      <c r="E4" s="8"/>
      <c r="F4" s="8"/>
      <c r="G4" s="8"/>
      <c r="H4" s="8"/>
      <c r="I4" s="8"/>
      <c r="J4" s="11"/>
      <c r="K4" s="183"/>
      <c r="L4" s="183"/>
      <c r="M4" s="183"/>
      <c r="N4" s="183"/>
      <c r="O4" s="183"/>
      <c r="P4" s="183"/>
      <c r="Q4" s="183"/>
      <c r="R4" s="183"/>
      <c r="S4" s="183"/>
      <c r="T4" s="183"/>
      <c r="U4" s="183"/>
      <c r="V4" s="183"/>
      <c r="W4" s="183"/>
      <c r="X4" s="183"/>
      <c r="Y4" s="183"/>
      <c r="Z4" s="183"/>
    </row>
    <row r="5" spans="1:26">
      <c r="A5" s="185"/>
      <c r="B5" s="47"/>
      <c r="C5" s="8"/>
      <c r="D5" s="8"/>
      <c r="E5" s="8"/>
      <c r="F5" s="8"/>
      <c r="G5" s="8"/>
      <c r="H5" s="8"/>
      <c r="I5" s="8"/>
      <c r="J5" s="11"/>
      <c r="K5" s="183"/>
      <c r="L5" s="183"/>
      <c r="M5" s="183"/>
      <c r="N5" s="183"/>
      <c r="O5" s="183"/>
      <c r="P5" s="183"/>
      <c r="Q5" s="183"/>
      <c r="R5" s="183"/>
      <c r="S5" s="183"/>
      <c r="T5" s="183"/>
      <c r="U5" s="183"/>
      <c r="V5" s="183"/>
      <c r="W5" s="183"/>
      <c r="X5" s="183"/>
      <c r="Y5" s="183"/>
      <c r="Z5" s="183"/>
    </row>
    <row r="6" spans="1:26">
      <c r="A6" s="185"/>
      <c r="B6" s="6"/>
      <c r="C6" s="7" t="str">
        <f>"Small Fleet Quoting Template v"&amp;Version!$A$2</f>
        <v>Small Fleet Quoting Template v1.1</v>
      </c>
      <c r="D6" s="7"/>
      <c r="E6" s="8"/>
      <c r="F6" s="19" t="s">
        <v>36</v>
      </c>
      <c r="G6" s="431" t="str">
        <f>K6</f>
        <v>(auto populated field)</v>
      </c>
      <c r="H6" s="431"/>
      <c r="I6" s="431"/>
      <c r="J6" s="11"/>
      <c r="K6" s="337" t="str">
        <f>IF('1) Business Info'!$D$15="","(auto populated field)",'1) Business Info'!$D$15)</f>
        <v>(auto populated field)</v>
      </c>
      <c r="L6" s="183"/>
      <c r="M6" s="183"/>
      <c r="N6" s="183"/>
      <c r="O6" s="183"/>
      <c r="P6" s="183"/>
      <c r="Q6" s="183"/>
      <c r="R6" s="183"/>
      <c r="S6" s="183"/>
      <c r="T6" s="183"/>
      <c r="U6" s="183"/>
      <c r="V6" s="183"/>
      <c r="W6" s="183"/>
      <c r="X6" s="183"/>
      <c r="Y6" s="183"/>
      <c r="Z6" s="183"/>
    </row>
    <row r="7" spans="1:26">
      <c r="A7" s="185"/>
      <c r="B7" s="6"/>
      <c r="C7" s="7" t="s">
        <v>20</v>
      </c>
      <c r="D7" s="7"/>
      <c r="E7" s="8"/>
      <c r="F7" s="19" t="s">
        <v>38</v>
      </c>
      <c r="G7" s="432" t="str">
        <f>K7</f>
        <v>(auto populated field)</v>
      </c>
      <c r="H7" s="432"/>
      <c r="I7" s="432"/>
      <c r="J7" s="11"/>
      <c r="K7" s="339" t="str">
        <f>IF('1) Business Info'!$H$11="","(auto populated field)",'1) Business Info'!$H$11)</f>
        <v>(auto populated field)</v>
      </c>
      <c r="L7" s="183"/>
      <c r="M7" s="183"/>
      <c r="N7" s="183"/>
      <c r="O7" s="183"/>
      <c r="P7" s="183"/>
      <c r="Q7" s="183"/>
      <c r="R7" s="183"/>
      <c r="S7" s="183"/>
      <c r="T7" s="183"/>
      <c r="U7" s="183"/>
      <c r="V7" s="183"/>
      <c r="W7" s="183"/>
      <c r="X7" s="183"/>
      <c r="Y7" s="183"/>
      <c r="Z7" s="183"/>
    </row>
    <row r="8" spans="1:26">
      <c r="A8" s="185"/>
      <c r="B8" s="6"/>
      <c r="C8" s="428" t="s">
        <v>231</v>
      </c>
      <c r="D8" s="428"/>
      <c r="E8" s="428"/>
      <c r="F8" s="19"/>
      <c r="G8" s="19"/>
      <c r="H8" s="434" t="s">
        <v>40</v>
      </c>
      <c r="I8" s="434"/>
      <c r="J8" s="11"/>
      <c r="K8" s="183"/>
      <c r="L8" s="183"/>
      <c r="M8" s="183"/>
      <c r="N8" s="183"/>
      <c r="O8" s="183"/>
      <c r="P8" s="183"/>
      <c r="Q8" s="183"/>
      <c r="R8" s="183"/>
      <c r="S8" s="183"/>
      <c r="T8" s="183"/>
      <c r="U8" s="183"/>
      <c r="V8" s="183"/>
      <c r="W8" s="183"/>
      <c r="X8" s="183"/>
      <c r="Y8" s="183"/>
      <c r="Z8" s="183"/>
    </row>
    <row r="9" spans="1:26">
      <c r="A9" s="185"/>
      <c r="B9" s="6"/>
      <c r="C9" s="8"/>
      <c r="D9" s="8"/>
      <c r="E9" s="8"/>
      <c r="F9" s="8"/>
      <c r="G9" s="8"/>
      <c r="H9" s="8"/>
      <c r="I9" s="8"/>
      <c r="J9" s="11"/>
      <c r="K9" s="183"/>
      <c r="L9" s="183"/>
      <c r="M9" s="183"/>
      <c r="N9" s="183"/>
      <c r="O9" s="183"/>
      <c r="P9" s="183"/>
      <c r="Q9" s="183"/>
      <c r="R9" s="183"/>
      <c r="S9" s="183"/>
      <c r="T9" s="183"/>
      <c r="U9" s="183"/>
      <c r="V9" s="183"/>
      <c r="W9" s="183"/>
      <c r="X9" s="183"/>
      <c r="Y9" s="183"/>
      <c r="Z9" s="183"/>
    </row>
    <row r="10" spans="1:26">
      <c r="A10" s="185"/>
      <c r="B10" s="6"/>
      <c r="C10" s="288" t="s">
        <v>232</v>
      </c>
      <c r="D10" s="289"/>
      <c r="E10" s="289"/>
      <c r="F10" s="259"/>
      <c r="G10" s="8"/>
      <c r="H10" s="8"/>
      <c r="I10" s="8"/>
      <c r="J10" s="11"/>
      <c r="K10" s="183"/>
      <c r="L10" s="183"/>
      <c r="M10" s="183"/>
      <c r="N10" s="183"/>
      <c r="O10" s="183"/>
      <c r="P10" s="183"/>
      <c r="Q10" s="183"/>
      <c r="R10" s="183"/>
      <c r="S10" s="183"/>
      <c r="T10" s="183"/>
      <c r="U10" s="183"/>
      <c r="V10" s="183"/>
      <c r="W10" s="183"/>
      <c r="X10" s="183"/>
      <c r="Y10" s="183"/>
      <c r="Z10" s="183"/>
    </row>
    <row r="11" spans="1:26">
      <c r="A11" s="185"/>
      <c r="B11" s="6"/>
      <c r="C11" s="288" t="s">
        <v>233</v>
      </c>
      <c r="D11" s="289"/>
      <c r="E11" s="289"/>
      <c r="F11" s="259"/>
      <c r="G11" s="8"/>
      <c r="H11" s="13"/>
      <c r="I11" s="13"/>
      <c r="J11" s="11"/>
      <c r="K11" s="183"/>
      <c r="L11" s="183"/>
      <c r="M11" s="183"/>
      <c r="N11" s="183"/>
      <c r="O11" s="183"/>
      <c r="P11" s="183"/>
      <c r="Q11" s="183"/>
      <c r="R11" s="183"/>
      <c r="S11" s="183"/>
      <c r="T11" s="183"/>
      <c r="U11" s="183"/>
      <c r="V11" s="183"/>
      <c r="W11" s="183"/>
      <c r="X11" s="183"/>
      <c r="Y11" s="183"/>
      <c r="Z11" s="183"/>
    </row>
    <row r="12" spans="1:26">
      <c r="A12" s="185"/>
      <c r="B12" s="6"/>
      <c r="C12" s="48"/>
      <c r="D12" s="48"/>
      <c r="E12" s="48"/>
      <c r="F12" s="48"/>
      <c r="G12" s="8"/>
      <c r="H12" s="13"/>
      <c r="I12" s="13"/>
      <c r="J12" s="11"/>
      <c r="K12" s="183"/>
      <c r="L12" s="183"/>
      <c r="M12" s="183"/>
      <c r="N12" s="183"/>
      <c r="O12" s="183"/>
      <c r="P12" s="183"/>
      <c r="Q12" s="183"/>
      <c r="R12" s="183"/>
      <c r="S12" s="183"/>
      <c r="T12" s="183"/>
      <c r="U12" s="183"/>
      <c r="V12" s="183"/>
      <c r="W12" s="183"/>
      <c r="X12" s="183"/>
      <c r="Y12" s="183"/>
      <c r="Z12" s="183"/>
    </row>
    <row r="13" spans="1:26">
      <c r="A13" s="185"/>
      <c r="B13" s="6"/>
      <c r="C13" s="342" t="s">
        <v>234</v>
      </c>
      <c r="D13" s="20"/>
      <c r="E13" s="8"/>
      <c r="F13" s="8"/>
      <c r="G13" s="8"/>
      <c r="H13" s="8"/>
      <c r="I13" s="8"/>
      <c r="J13" s="11"/>
      <c r="K13" s="321" t="s">
        <v>235</v>
      </c>
      <c r="L13" s="241">
        <f>COUNTIF($D$17:$D$36,"Additional Insured")</f>
        <v>0</v>
      </c>
      <c r="M13" s="183"/>
      <c r="N13" s="183"/>
      <c r="O13" s="183"/>
      <c r="P13" s="183"/>
      <c r="Q13" s="183"/>
      <c r="R13" s="183"/>
      <c r="S13" s="183"/>
      <c r="T13" s="183"/>
      <c r="U13" s="183"/>
      <c r="V13" s="183"/>
      <c r="W13" s="183"/>
      <c r="X13" s="183"/>
      <c r="Y13" s="183"/>
      <c r="Z13" s="183"/>
    </row>
    <row r="14" spans="1:26">
      <c r="A14" s="185"/>
      <c r="B14" s="6"/>
      <c r="C14" s="8" t="s">
        <v>236</v>
      </c>
      <c r="D14" s="8"/>
      <c r="E14" s="8"/>
      <c r="F14" s="8"/>
      <c r="G14" s="8"/>
      <c r="H14" s="8"/>
      <c r="I14" s="8"/>
      <c r="J14" s="11"/>
      <c r="K14" s="321" t="s">
        <v>237</v>
      </c>
      <c r="L14" s="241">
        <f>COUNTIF($D$17:$D$36,"Waiver of Subrogation")</f>
        <v>0</v>
      </c>
      <c r="M14" s="183"/>
      <c r="N14" s="183"/>
      <c r="O14" s="183"/>
      <c r="P14" s="183"/>
      <c r="Q14" s="183"/>
      <c r="R14" s="183"/>
      <c r="S14" s="183"/>
      <c r="T14" s="183"/>
      <c r="U14" s="183"/>
      <c r="V14" s="183"/>
      <c r="W14" s="183"/>
      <c r="X14" s="183"/>
      <c r="Y14" s="183"/>
      <c r="Z14" s="183"/>
    </row>
    <row r="15" spans="1:26">
      <c r="A15" s="183"/>
      <c r="B15" s="22"/>
      <c r="C15" s="44"/>
      <c r="D15" s="34" t="str">
        <f t="shared" ref="D15:I15" si="0">IF(L16&lt;&gt;0,"Missing Info","")</f>
        <v/>
      </c>
      <c r="E15" s="34" t="str">
        <f t="shared" si="0"/>
        <v/>
      </c>
      <c r="F15" s="34" t="str">
        <f t="shared" si="0"/>
        <v/>
      </c>
      <c r="G15" s="34" t="str">
        <f t="shared" si="0"/>
        <v/>
      </c>
      <c r="H15" s="34" t="str">
        <f t="shared" si="0"/>
        <v/>
      </c>
      <c r="I15" s="34" t="str">
        <f t="shared" si="0"/>
        <v/>
      </c>
      <c r="J15" s="11"/>
      <c r="K15" s="183"/>
      <c r="L15" s="183"/>
      <c r="M15" s="183"/>
      <c r="N15" s="183"/>
      <c r="O15" s="183"/>
      <c r="P15" s="183"/>
      <c r="Q15" s="183"/>
      <c r="R15" s="183"/>
      <c r="S15" s="183"/>
      <c r="T15" s="183"/>
      <c r="U15" s="183"/>
      <c r="V15" s="183"/>
      <c r="W15" s="183"/>
      <c r="X15" s="183"/>
      <c r="Y15" s="183"/>
      <c r="Z15" s="183"/>
    </row>
    <row r="16" spans="1:26" ht="31.15">
      <c r="A16" s="183"/>
      <c r="B16" s="22"/>
      <c r="C16" s="188" t="s">
        <v>238</v>
      </c>
      <c r="D16" s="208" t="s">
        <v>239</v>
      </c>
      <c r="E16" s="188" t="s">
        <v>240</v>
      </c>
      <c r="F16" s="208" t="s">
        <v>241</v>
      </c>
      <c r="G16" s="208" t="s">
        <v>65</v>
      </c>
      <c r="H16" s="188" t="s">
        <v>67</v>
      </c>
      <c r="I16" s="208" t="s">
        <v>242</v>
      </c>
      <c r="J16" s="11"/>
      <c r="K16" s="331">
        <f>SUM(K17:K36)</f>
        <v>0</v>
      </c>
      <c r="L16" s="316">
        <f t="shared" ref="L16:M16" si="1">SUM(L17:L36)</f>
        <v>0</v>
      </c>
      <c r="M16" s="316">
        <f t="shared" si="1"/>
        <v>0</v>
      </c>
      <c r="N16" s="316">
        <f t="shared" ref="N16:Q16" si="2">SUM(N17:N36)</f>
        <v>0</v>
      </c>
      <c r="O16" s="316">
        <f t="shared" si="2"/>
        <v>0</v>
      </c>
      <c r="P16" s="316">
        <f t="shared" si="2"/>
        <v>0</v>
      </c>
      <c r="Q16" s="316">
        <f t="shared" si="2"/>
        <v>0</v>
      </c>
      <c r="R16" s="183"/>
      <c r="S16" s="183"/>
      <c r="T16" s="183"/>
      <c r="U16" s="183"/>
      <c r="V16" s="183"/>
      <c r="W16" s="183"/>
      <c r="X16" s="183"/>
      <c r="Y16" s="183"/>
      <c r="Z16" s="183"/>
    </row>
    <row r="17" spans="1:26">
      <c r="A17" s="183"/>
      <c r="B17" s="22"/>
      <c r="C17" s="240">
        <v>1</v>
      </c>
      <c r="D17" s="259"/>
      <c r="E17" s="259"/>
      <c r="F17" s="259"/>
      <c r="G17" s="259"/>
      <c r="H17" s="259"/>
      <c r="I17" s="372"/>
      <c r="J17" s="11"/>
      <c r="K17" s="333">
        <f>IF(COUNTA(D17:I17)&gt;0,1,0)</f>
        <v>0</v>
      </c>
      <c r="L17" s="12">
        <f>IF(AND($K17=1,D17="",COUNTA(E17:$I17,$D18:$I$36)&gt;0),1,0)</f>
        <v>0</v>
      </c>
      <c r="M17" s="12">
        <f>IF(AND($K17=1,E17="",COUNTA(F17:$I17,$D18:$I$36)&gt;0),1,0)</f>
        <v>0</v>
      </c>
      <c r="N17" s="12">
        <f>IF(AND($K17=1,F17="",COUNTA(G17:$I17,$D18:$I$36)&gt;0),1,0)</f>
        <v>0</v>
      </c>
      <c r="O17" s="12">
        <f>IF(AND($K17=1,G17="",COUNTA(H17:$I17,$D18:$I$36)&gt;0),1,0)</f>
        <v>0</v>
      </c>
      <c r="P17" s="12">
        <f>IF(AND($K17=1,H17="",COUNTA(I17:$I17,$D18:$I$36)&gt;0),1,0)</f>
        <v>0</v>
      </c>
      <c r="Q17" s="12">
        <f>IF(AND($K17=1,I17="",COUNTA($D18:$I$36)&gt;0),1,0)</f>
        <v>0</v>
      </c>
      <c r="R17" s="183"/>
      <c r="S17" s="183"/>
      <c r="T17" s="183"/>
      <c r="U17" s="183"/>
      <c r="V17" s="183"/>
      <c r="W17" s="183"/>
      <c r="X17" s="183"/>
      <c r="Y17" s="183"/>
      <c r="Z17" s="183"/>
    </row>
    <row r="18" spans="1:26">
      <c r="A18" s="183"/>
      <c r="B18" s="22"/>
      <c r="C18" s="240">
        <v>2</v>
      </c>
      <c r="D18" s="259"/>
      <c r="E18" s="259"/>
      <c r="F18" s="259"/>
      <c r="G18" s="259"/>
      <c r="H18" s="259"/>
      <c r="I18" s="372"/>
      <c r="J18" s="11"/>
      <c r="K18" s="333">
        <f t="shared" ref="K18:K36" si="3">IF(COUNTA(D18:I18)&gt;0,1,0)</f>
        <v>0</v>
      </c>
      <c r="L18" s="12">
        <f>IF(AND($K18=1,D18="",COUNTA(E18:$I18,$D19:$I$36)&gt;0),1,0)</f>
        <v>0</v>
      </c>
      <c r="M18" s="12">
        <f>IF(AND($K18=1,E18="",COUNTA(F18:$I18,$D19:$I$36)&gt;0),1,0)</f>
        <v>0</v>
      </c>
      <c r="N18" s="12">
        <f>IF(AND($K18=1,F18="",COUNTA(G18:$I18,$D19:$I$36)&gt;0),1,0)</f>
        <v>0</v>
      </c>
      <c r="O18" s="12">
        <f>IF(AND($K18=1,G18="",COUNTA(H18:$I18,$D19:$I$36)&gt;0),1,0)</f>
        <v>0</v>
      </c>
      <c r="P18" s="12">
        <f>IF(AND($K18=1,H18="",COUNTA(I18:$I18,$D19:$I$36)&gt;0),1,0)</f>
        <v>0</v>
      </c>
      <c r="Q18" s="12">
        <f>IF(AND($K18=1,I18="",COUNTA($D19:$I$36)&gt;0),1,0)</f>
        <v>0</v>
      </c>
      <c r="R18" s="183"/>
      <c r="S18" s="183"/>
      <c r="T18" s="183"/>
      <c r="U18" s="183"/>
      <c r="V18" s="183"/>
      <c r="W18" s="183"/>
      <c r="X18" s="183"/>
      <c r="Y18" s="183"/>
      <c r="Z18" s="183"/>
    </row>
    <row r="19" spans="1:26">
      <c r="A19" s="183"/>
      <c r="B19" s="22"/>
      <c r="C19" s="240">
        <v>3</v>
      </c>
      <c r="D19" s="259"/>
      <c r="E19" s="259"/>
      <c r="F19" s="259"/>
      <c r="G19" s="259"/>
      <c r="H19" s="259"/>
      <c r="I19" s="372"/>
      <c r="J19" s="11"/>
      <c r="K19" s="333">
        <f t="shared" si="3"/>
        <v>0</v>
      </c>
      <c r="L19" s="12">
        <f>IF(AND($K19=1,D19="",COUNTA(E19:$I19,$D20:$I$36)&gt;0),1,0)</f>
        <v>0</v>
      </c>
      <c r="M19" s="12">
        <f>IF(AND($K19=1,E19="",COUNTA(F19:$I19,$D20:$I$36)&gt;0),1,0)</f>
        <v>0</v>
      </c>
      <c r="N19" s="12">
        <f>IF(AND($K19=1,F19="",COUNTA(G19:$I19,$D20:$I$36)&gt;0),1,0)</f>
        <v>0</v>
      </c>
      <c r="O19" s="12">
        <f>IF(AND($K19=1,G19="",COUNTA(H19:$I19,$D20:$I$36)&gt;0),1,0)</f>
        <v>0</v>
      </c>
      <c r="P19" s="12">
        <f>IF(AND($K19=1,H19="",COUNTA(I19:$I19,$D20:$I$36)&gt;0),1,0)</f>
        <v>0</v>
      </c>
      <c r="Q19" s="12">
        <f>IF(AND($K19=1,I19="",COUNTA($D20:$I$36)&gt;0),1,0)</f>
        <v>0</v>
      </c>
      <c r="R19" s="183"/>
      <c r="S19" s="183"/>
      <c r="T19" s="183"/>
      <c r="U19" s="183"/>
      <c r="V19" s="183"/>
      <c r="W19" s="183"/>
      <c r="X19" s="183"/>
      <c r="Y19" s="183"/>
      <c r="Z19" s="183"/>
    </row>
    <row r="20" spans="1:26">
      <c r="A20" s="183"/>
      <c r="B20" s="22"/>
      <c r="C20" s="240">
        <v>4</v>
      </c>
      <c r="D20" s="259"/>
      <c r="E20" s="259"/>
      <c r="F20" s="259"/>
      <c r="G20" s="259"/>
      <c r="H20" s="259"/>
      <c r="I20" s="372"/>
      <c r="J20" s="11"/>
      <c r="K20" s="333">
        <f t="shared" si="3"/>
        <v>0</v>
      </c>
      <c r="L20" s="12">
        <f>IF(AND($K20=1,D20="",COUNTA(E20:$I20,$D21:$I$36)&gt;0),1,0)</f>
        <v>0</v>
      </c>
      <c r="M20" s="12">
        <f>IF(AND($K20=1,E20="",COUNTA(F20:$I20,$D21:$I$36)&gt;0),1,0)</f>
        <v>0</v>
      </c>
      <c r="N20" s="12">
        <f>IF(AND($K20=1,F20="",COUNTA(G20:$I20,$D21:$I$36)&gt;0),1,0)</f>
        <v>0</v>
      </c>
      <c r="O20" s="12">
        <f>IF(AND($K20=1,G20="",COUNTA(H20:$I20,$D21:$I$36)&gt;0),1,0)</f>
        <v>0</v>
      </c>
      <c r="P20" s="12">
        <f>IF(AND($K20=1,H20="",COUNTA(I20:$I20,$D21:$I$36)&gt;0),1,0)</f>
        <v>0</v>
      </c>
      <c r="Q20" s="12">
        <f>IF(AND($K20=1,I20="",COUNTA($D21:$I$36)&gt;0),1,0)</f>
        <v>0</v>
      </c>
      <c r="R20" s="183"/>
      <c r="S20" s="183"/>
      <c r="T20" s="183"/>
      <c r="U20" s="183"/>
      <c r="V20" s="183"/>
      <c r="W20" s="183"/>
      <c r="X20" s="183"/>
      <c r="Y20" s="183"/>
      <c r="Z20" s="183"/>
    </row>
    <row r="21" spans="1:26">
      <c r="A21" s="183"/>
      <c r="B21" s="22"/>
      <c r="C21" s="240">
        <v>5</v>
      </c>
      <c r="D21" s="259"/>
      <c r="E21" s="259"/>
      <c r="F21" s="259"/>
      <c r="G21" s="259"/>
      <c r="H21" s="259"/>
      <c r="I21" s="372"/>
      <c r="J21" s="11"/>
      <c r="K21" s="333">
        <f t="shared" si="3"/>
        <v>0</v>
      </c>
      <c r="L21" s="12">
        <f>IF(AND($K21=1,D21="",COUNTA(E21:$I21,$D22:$I$36)&gt;0),1,0)</f>
        <v>0</v>
      </c>
      <c r="M21" s="12">
        <f>IF(AND($K21=1,E21="",COUNTA(F21:$I21,$D22:$I$36)&gt;0),1,0)</f>
        <v>0</v>
      </c>
      <c r="N21" s="12">
        <f>IF(AND($K21=1,F21="",COUNTA(G21:$I21,$D22:$I$36)&gt;0),1,0)</f>
        <v>0</v>
      </c>
      <c r="O21" s="12">
        <f>IF(AND($K21=1,G21="",COUNTA(H21:$I21,$D22:$I$36)&gt;0),1,0)</f>
        <v>0</v>
      </c>
      <c r="P21" s="12">
        <f>IF(AND($K21=1,H21="",COUNTA(I21:$I21,$D22:$I$36)&gt;0),1,0)</f>
        <v>0</v>
      </c>
      <c r="Q21" s="12">
        <f>IF(AND($K21=1,I21="",COUNTA($D22:$I$36)&gt;0),1,0)</f>
        <v>0</v>
      </c>
      <c r="R21" s="183"/>
      <c r="S21" s="183"/>
      <c r="T21" s="183"/>
      <c r="U21" s="183"/>
      <c r="V21" s="183"/>
      <c r="W21" s="183"/>
      <c r="X21" s="183"/>
      <c r="Y21" s="183"/>
      <c r="Z21" s="183"/>
    </row>
    <row r="22" spans="1:26">
      <c r="A22" s="183"/>
      <c r="B22" s="22"/>
      <c r="C22" s="240">
        <v>6</v>
      </c>
      <c r="D22" s="259"/>
      <c r="E22" s="259"/>
      <c r="F22" s="259"/>
      <c r="G22" s="259"/>
      <c r="H22" s="259"/>
      <c r="I22" s="372"/>
      <c r="J22" s="11"/>
      <c r="K22" s="333">
        <f t="shared" si="3"/>
        <v>0</v>
      </c>
      <c r="L22" s="12">
        <f>IF(AND($K22=1,D22="",COUNTA(E22:$I22,$D23:$I$36)&gt;0),1,0)</f>
        <v>0</v>
      </c>
      <c r="M22" s="12">
        <f>IF(AND($K22=1,E22="",COUNTA(F22:$I22,$D23:$I$36)&gt;0),1,0)</f>
        <v>0</v>
      </c>
      <c r="N22" s="12">
        <f>IF(AND($K22=1,F22="",COUNTA(G22:$I22,$D23:$I$36)&gt;0),1,0)</f>
        <v>0</v>
      </c>
      <c r="O22" s="12">
        <f>IF(AND($K22=1,G22="",COUNTA(H22:$I22,$D23:$I$36)&gt;0),1,0)</f>
        <v>0</v>
      </c>
      <c r="P22" s="12">
        <f>IF(AND($K22=1,H22="",COUNTA(I22:$I22,$D23:$I$36)&gt;0),1,0)</f>
        <v>0</v>
      </c>
      <c r="Q22" s="12">
        <f>IF(AND($K22=1,I22="",COUNTA($D23:$I$36)&gt;0),1,0)</f>
        <v>0</v>
      </c>
      <c r="R22" s="183"/>
      <c r="S22" s="183"/>
      <c r="T22" s="183"/>
      <c r="U22" s="183"/>
      <c r="V22" s="183"/>
      <c r="W22" s="183"/>
      <c r="X22" s="183"/>
      <c r="Y22" s="183"/>
      <c r="Z22" s="183"/>
    </row>
    <row r="23" spans="1:26">
      <c r="A23" s="183"/>
      <c r="B23" s="22"/>
      <c r="C23" s="240">
        <v>7</v>
      </c>
      <c r="D23" s="259"/>
      <c r="E23" s="259"/>
      <c r="F23" s="259"/>
      <c r="G23" s="259"/>
      <c r="H23" s="259"/>
      <c r="I23" s="372"/>
      <c r="J23" s="11"/>
      <c r="K23" s="333">
        <f t="shared" si="3"/>
        <v>0</v>
      </c>
      <c r="L23" s="12">
        <f>IF(AND($K23=1,D23="",COUNTA(E23:$I23,$D24:$I$36)&gt;0),1,0)</f>
        <v>0</v>
      </c>
      <c r="M23" s="12">
        <f>IF(AND($K23=1,E23="",COUNTA(F23:$I23,$D24:$I$36)&gt;0),1,0)</f>
        <v>0</v>
      </c>
      <c r="N23" s="12">
        <f>IF(AND($K23=1,F23="",COUNTA(G23:$I23,$D24:$I$36)&gt;0),1,0)</f>
        <v>0</v>
      </c>
      <c r="O23" s="12">
        <f>IF(AND($K23=1,G23="",COUNTA(H23:$I23,$D24:$I$36)&gt;0),1,0)</f>
        <v>0</v>
      </c>
      <c r="P23" s="12">
        <f>IF(AND($K23=1,H23="",COUNTA(I23:$I23,$D24:$I$36)&gt;0),1,0)</f>
        <v>0</v>
      </c>
      <c r="Q23" s="12">
        <f>IF(AND($K23=1,I23="",COUNTA($D24:$I$36)&gt;0),1,0)</f>
        <v>0</v>
      </c>
      <c r="R23" s="183"/>
      <c r="S23" s="183"/>
      <c r="T23" s="183"/>
      <c r="U23" s="183"/>
      <c r="V23" s="183"/>
      <c r="W23" s="183"/>
      <c r="X23" s="183"/>
      <c r="Y23" s="183"/>
      <c r="Z23" s="183"/>
    </row>
    <row r="24" spans="1:26">
      <c r="A24" s="183"/>
      <c r="B24" s="22"/>
      <c r="C24" s="240">
        <v>8</v>
      </c>
      <c r="D24" s="259"/>
      <c r="E24" s="259"/>
      <c r="F24" s="259"/>
      <c r="G24" s="259"/>
      <c r="H24" s="259"/>
      <c r="I24" s="372"/>
      <c r="J24" s="11"/>
      <c r="K24" s="333">
        <f t="shared" si="3"/>
        <v>0</v>
      </c>
      <c r="L24" s="12">
        <f>IF(AND($K24=1,D24="",COUNTA(E24:$I24,$D25:$I$36)&gt;0),1,0)</f>
        <v>0</v>
      </c>
      <c r="M24" s="12">
        <f>IF(AND($K24=1,E24="",COUNTA(F24:$I24,$D25:$I$36)&gt;0),1,0)</f>
        <v>0</v>
      </c>
      <c r="N24" s="12">
        <f>IF(AND($K24=1,F24="",COUNTA(G24:$I24,$D25:$I$36)&gt;0),1,0)</f>
        <v>0</v>
      </c>
      <c r="O24" s="12">
        <f>IF(AND($K24=1,G24="",COUNTA(H24:$I24,$D25:$I$36)&gt;0),1,0)</f>
        <v>0</v>
      </c>
      <c r="P24" s="12">
        <f>IF(AND($K24=1,H24="",COUNTA(I24:$I24,$D25:$I$36)&gt;0),1,0)</f>
        <v>0</v>
      </c>
      <c r="Q24" s="12">
        <f>IF(AND($K24=1,I24="",COUNTA($D25:$I$36)&gt;0),1,0)</f>
        <v>0</v>
      </c>
      <c r="R24" s="183"/>
      <c r="S24" s="183"/>
      <c r="T24" s="183"/>
      <c r="U24" s="183"/>
      <c r="V24" s="183"/>
      <c r="W24" s="183"/>
      <c r="X24" s="183"/>
      <c r="Y24" s="183"/>
      <c r="Z24" s="183"/>
    </row>
    <row r="25" spans="1:26">
      <c r="A25" s="183"/>
      <c r="B25" s="22"/>
      <c r="C25" s="240">
        <v>9</v>
      </c>
      <c r="D25" s="259"/>
      <c r="E25" s="259"/>
      <c r="F25" s="259"/>
      <c r="G25" s="259"/>
      <c r="H25" s="259"/>
      <c r="I25" s="372"/>
      <c r="J25" s="11"/>
      <c r="K25" s="333">
        <f t="shared" si="3"/>
        <v>0</v>
      </c>
      <c r="L25" s="12">
        <f>IF(AND($K25=1,D25="",COUNTA(E25:$I25,$D26:$I$36)&gt;0),1,0)</f>
        <v>0</v>
      </c>
      <c r="M25" s="12">
        <f>IF(AND($K25=1,E25="",COUNTA(F25:$I25,$D26:$I$36)&gt;0),1,0)</f>
        <v>0</v>
      </c>
      <c r="N25" s="12">
        <f>IF(AND($K25=1,F25="",COUNTA(G25:$I25,$D26:$I$36)&gt;0),1,0)</f>
        <v>0</v>
      </c>
      <c r="O25" s="12">
        <f>IF(AND($K25=1,G25="",COUNTA(H25:$I25,$D26:$I$36)&gt;0),1,0)</f>
        <v>0</v>
      </c>
      <c r="P25" s="12">
        <f>IF(AND($K25=1,H25="",COUNTA(I25:$I25,$D26:$I$36)&gt;0),1,0)</f>
        <v>0</v>
      </c>
      <c r="Q25" s="12">
        <f>IF(AND($K25=1,I25="",COUNTA($D26:$I$36)&gt;0),1,0)</f>
        <v>0</v>
      </c>
      <c r="R25" s="183"/>
      <c r="S25" s="183"/>
      <c r="T25" s="183"/>
      <c r="U25" s="183"/>
      <c r="V25" s="183"/>
      <c r="W25" s="183"/>
      <c r="X25" s="183"/>
      <c r="Y25" s="183"/>
      <c r="Z25" s="183"/>
    </row>
    <row r="26" spans="1:26">
      <c r="A26" s="183"/>
      <c r="B26" s="22"/>
      <c r="C26" s="240">
        <v>10</v>
      </c>
      <c r="D26" s="259"/>
      <c r="E26" s="259"/>
      <c r="F26" s="259"/>
      <c r="G26" s="259"/>
      <c r="H26" s="259"/>
      <c r="I26" s="372"/>
      <c r="J26" s="11"/>
      <c r="K26" s="333">
        <f t="shared" si="3"/>
        <v>0</v>
      </c>
      <c r="L26" s="12">
        <f>IF(AND($K26=1,D26="",COUNTA(E26:$I26,$D27:$I$36)&gt;0),1,0)</f>
        <v>0</v>
      </c>
      <c r="M26" s="12">
        <f>IF(AND($K26=1,E26="",COUNTA(F26:$I26,$D27:$I$36)&gt;0),1,0)</f>
        <v>0</v>
      </c>
      <c r="N26" s="12">
        <f>IF(AND($K26=1,F26="",COUNTA(G26:$I26,$D27:$I$36)&gt;0),1,0)</f>
        <v>0</v>
      </c>
      <c r="O26" s="12">
        <f>IF(AND($K26=1,G26="",COUNTA(H26:$I26,$D27:$I$36)&gt;0),1,0)</f>
        <v>0</v>
      </c>
      <c r="P26" s="12">
        <f>IF(AND($K26=1,H26="",COUNTA(I26:$I26,$D27:$I$36)&gt;0),1,0)</f>
        <v>0</v>
      </c>
      <c r="Q26" s="12">
        <f>IF(AND($K26=1,I26="",COUNTA($D27:$I$36)&gt;0),1,0)</f>
        <v>0</v>
      </c>
      <c r="R26" s="183"/>
      <c r="S26" s="183"/>
      <c r="T26" s="183"/>
      <c r="U26" s="183"/>
      <c r="V26" s="183"/>
      <c r="W26" s="183"/>
      <c r="X26" s="183"/>
      <c r="Y26" s="183"/>
      <c r="Z26" s="183"/>
    </row>
    <row r="27" spans="1:26">
      <c r="A27" s="183"/>
      <c r="B27" s="22"/>
      <c r="C27" s="240">
        <v>11</v>
      </c>
      <c r="D27" s="259"/>
      <c r="E27" s="259"/>
      <c r="F27" s="259"/>
      <c r="G27" s="259"/>
      <c r="H27" s="259"/>
      <c r="I27" s="372"/>
      <c r="J27" s="11"/>
      <c r="K27" s="333">
        <f t="shared" si="3"/>
        <v>0</v>
      </c>
      <c r="L27" s="12">
        <f>IF(AND($K27=1,D27="",COUNTA(E27:$I27,$D28:$I$36)&gt;0),1,0)</f>
        <v>0</v>
      </c>
      <c r="M27" s="12">
        <f>IF(AND($K27=1,E27="",COUNTA(F27:$I27,$D28:$I$36)&gt;0),1,0)</f>
        <v>0</v>
      </c>
      <c r="N27" s="12">
        <f>IF(AND($K27=1,F27="",COUNTA(G27:$I27,$D28:$I$36)&gt;0),1,0)</f>
        <v>0</v>
      </c>
      <c r="O27" s="12">
        <f>IF(AND($K27=1,G27="",COUNTA(H27:$I27,$D28:$I$36)&gt;0),1,0)</f>
        <v>0</v>
      </c>
      <c r="P27" s="12">
        <f>IF(AND($K27=1,H27="",COUNTA(I27:$I27,$D28:$I$36)&gt;0),1,0)</f>
        <v>0</v>
      </c>
      <c r="Q27" s="12">
        <f>IF(AND($K27=1,I27="",COUNTA($D28:$I$36)&gt;0),1,0)</f>
        <v>0</v>
      </c>
      <c r="R27" s="183"/>
      <c r="S27" s="183"/>
      <c r="T27" s="183"/>
      <c r="U27" s="183"/>
      <c r="V27" s="183"/>
      <c r="W27" s="183"/>
      <c r="X27" s="183"/>
      <c r="Y27" s="183"/>
      <c r="Z27" s="183"/>
    </row>
    <row r="28" spans="1:26">
      <c r="A28" s="183"/>
      <c r="B28" s="22"/>
      <c r="C28" s="240">
        <v>12</v>
      </c>
      <c r="D28" s="259"/>
      <c r="E28" s="259"/>
      <c r="F28" s="259"/>
      <c r="G28" s="259"/>
      <c r="H28" s="259"/>
      <c r="I28" s="372"/>
      <c r="J28" s="11"/>
      <c r="K28" s="333">
        <f t="shared" si="3"/>
        <v>0</v>
      </c>
      <c r="L28" s="12">
        <f>IF(AND($K28=1,D28="",COUNTA(E28:$I28,$D29:$I$36)&gt;0),1,0)</f>
        <v>0</v>
      </c>
      <c r="M28" s="12">
        <f>IF(AND($K28=1,E28="",COUNTA(F28:$I28,$D29:$I$36)&gt;0),1,0)</f>
        <v>0</v>
      </c>
      <c r="N28" s="12">
        <f>IF(AND($K28=1,F28="",COUNTA(G28:$I28,$D29:$I$36)&gt;0),1,0)</f>
        <v>0</v>
      </c>
      <c r="O28" s="12">
        <f>IF(AND($K28=1,G28="",COUNTA(H28:$I28,$D29:$I$36)&gt;0),1,0)</f>
        <v>0</v>
      </c>
      <c r="P28" s="12">
        <f>IF(AND($K28=1,H28="",COUNTA(I28:$I28,$D29:$I$36)&gt;0),1,0)</f>
        <v>0</v>
      </c>
      <c r="Q28" s="12">
        <f>IF(AND($K28=1,I28="",COUNTA($D29:$I$36)&gt;0),1,0)</f>
        <v>0</v>
      </c>
      <c r="R28" s="183"/>
      <c r="S28" s="183"/>
      <c r="T28" s="183"/>
      <c r="U28" s="183"/>
      <c r="V28" s="183"/>
      <c r="W28" s="183"/>
      <c r="X28" s="183"/>
      <c r="Y28" s="183"/>
      <c r="Z28" s="183"/>
    </row>
    <row r="29" spans="1:26">
      <c r="A29" s="183"/>
      <c r="B29" s="22"/>
      <c r="C29" s="240">
        <v>13</v>
      </c>
      <c r="D29" s="259"/>
      <c r="E29" s="259"/>
      <c r="F29" s="259"/>
      <c r="G29" s="259"/>
      <c r="H29" s="259"/>
      <c r="I29" s="372"/>
      <c r="J29" s="11"/>
      <c r="K29" s="333">
        <f t="shared" si="3"/>
        <v>0</v>
      </c>
      <c r="L29" s="12">
        <f>IF(AND($K29=1,D29="",COUNTA(E29:$I29,$D30:$I$36)&gt;0),1,0)</f>
        <v>0</v>
      </c>
      <c r="M29" s="12">
        <f>IF(AND($K29=1,E29="",COUNTA(F29:$I29,$D30:$I$36)&gt;0),1,0)</f>
        <v>0</v>
      </c>
      <c r="N29" s="12">
        <f>IF(AND($K29=1,F29="",COUNTA(G29:$I29,$D30:$I$36)&gt;0),1,0)</f>
        <v>0</v>
      </c>
      <c r="O29" s="12">
        <f>IF(AND($K29=1,G29="",COUNTA(H29:$I29,$D30:$I$36)&gt;0),1,0)</f>
        <v>0</v>
      </c>
      <c r="P29" s="12">
        <f>IF(AND($K29=1,H29="",COUNTA(I29:$I29,$D30:$I$36)&gt;0),1,0)</f>
        <v>0</v>
      </c>
      <c r="Q29" s="12">
        <f>IF(AND($K29=1,I29="",COUNTA($D30:$I$36)&gt;0),1,0)</f>
        <v>0</v>
      </c>
      <c r="R29" s="183"/>
      <c r="S29" s="183"/>
      <c r="T29" s="183"/>
      <c r="U29" s="183"/>
      <c r="V29" s="183"/>
      <c r="W29" s="183"/>
      <c r="X29" s="183"/>
      <c r="Y29" s="183"/>
      <c r="Z29" s="183"/>
    </row>
    <row r="30" spans="1:26">
      <c r="A30" s="183"/>
      <c r="B30" s="22"/>
      <c r="C30" s="240">
        <v>14</v>
      </c>
      <c r="D30" s="259"/>
      <c r="E30" s="259"/>
      <c r="F30" s="259"/>
      <c r="G30" s="259"/>
      <c r="H30" s="259"/>
      <c r="I30" s="372"/>
      <c r="J30" s="11"/>
      <c r="K30" s="333">
        <f t="shared" si="3"/>
        <v>0</v>
      </c>
      <c r="L30" s="12">
        <f>IF(AND($K30=1,D30="",COUNTA(E30:$I30,$D31:$I$36)&gt;0),1,0)</f>
        <v>0</v>
      </c>
      <c r="M30" s="12">
        <f>IF(AND($K30=1,E30="",COUNTA(F30:$I30,$D31:$I$36)&gt;0),1,0)</f>
        <v>0</v>
      </c>
      <c r="N30" s="12">
        <f>IF(AND($K30=1,F30="",COUNTA(G30:$I30,$D31:$I$36)&gt;0),1,0)</f>
        <v>0</v>
      </c>
      <c r="O30" s="12">
        <f>IF(AND($K30=1,G30="",COUNTA(H30:$I30,$D31:$I$36)&gt;0),1,0)</f>
        <v>0</v>
      </c>
      <c r="P30" s="12">
        <f>IF(AND($K30=1,H30="",COUNTA(I30:$I30,$D31:$I$36)&gt;0),1,0)</f>
        <v>0</v>
      </c>
      <c r="Q30" s="12">
        <f>IF(AND($K30=1,I30="",COUNTA($D31:$I$36)&gt;0),1,0)</f>
        <v>0</v>
      </c>
      <c r="R30" s="183"/>
      <c r="S30" s="183"/>
      <c r="T30" s="183"/>
      <c r="U30" s="183"/>
      <c r="V30" s="183"/>
      <c r="W30" s="183"/>
      <c r="X30" s="183"/>
      <c r="Y30" s="183"/>
      <c r="Z30" s="183"/>
    </row>
    <row r="31" spans="1:26">
      <c r="A31" s="183"/>
      <c r="B31" s="22"/>
      <c r="C31" s="240">
        <v>15</v>
      </c>
      <c r="D31" s="259"/>
      <c r="E31" s="259"/>
      <c r="F31" s="259"/>
      <c r="G31" s="259"/>
      <c r="H31" s="259"/>
      <c r="I31" s="372"/>
      <c r="J31" s="11"/>
      <c r="K31" s="333">
        <f t="shared" si="3"/>
        <v>0</v>
      </c>
      <c r="L31" s="12">
        <f>IF(AND($K31=1,D31="",COUNTA(E31:$I31,$D32:$I$36)&gt;0),1,0)</f>
        <v>0</v>
      </c>
      <c r="M31" s="12">
        <f>IF(AND($K31=1,E31="",COUNTA(F31:$I31,$D32:$I$36)&gt;0),1,0)</f>
        <v>0</v>
      </c>
      <c r="N31" s="12">
        <f>IF(AND($K31=1,F31="",COUNTA(G31:$I31,$D32:$I$36)&gt;0),1,0)</f>
        <v>0</v>
      </c>
      <c r="O31" s="12">
        <f>IF(AND($K31=1,G31="",COUNTA(H31:$I31,$D32:$I$36)&gt;0),1,0)</f>
        <v>0</v>
      </c>
      <c r="P31" s="12">
        <f>IF(AND($K31=1,H31="",COUNTA(I31:$I31,$D32:$I$36)&gt;0),1,0)</f>
        <v>0</v>
      </c>
      <c r="Q31" s="12">
        <f>IF(AND($K31=1,I31="",COUNTA($D32:$I$36)&gt;0),1,0)</f>
        <v>0</v>
      </c>
      <c r="R31" s="183"/>
      <c r="S31" s="183"/>
      <c r="T31" s="183"/>
      <c r="U31" s="183"/>
      <c r="V31" s="183"/>
      <c r="W31" s="183"/>
      <c r="X31" s="183"/>
      <c r="Y31" s="183"/>
      <c r="Z31" s="183"/>
    </row>
    <row r="32" spans="1:26">
      <c r="A32" s="183"/>
      <c r="B32" s="22"/>
      <c r="C32" s="240">
        <v>16</v>
      </c>
      <c r="D32" s="259"/>
      <c r="E32" s="259"/>
      <c r="F32" s="259"/>
      <c r="G32" s="259"/>
      <c r="H32" s="259"/>
      <c r="I32" s="372"/>
      <c r="J32" s="11"/>
      <c r="K32" s="333">
        <f t="shared" si="3"/>
        <v>0</v>
      </c>
      <c r="L32" s="12">
        <f>IF(AND($K32=1,D32="",COUNTA(E32:$I32,$D33:$I$36)&gt;0),1,0)</f>
        <v>0</v>
      </c>
      <c r="M32" s="12">
        <f>IF(AND($K32=1,E32="",COUNTA(F32:$I32,$D33:$I$36)&gt;0),1,0)</f>
        <v>0</v>
      </c>
      <c r="N32" s="12">
        <f>IF(AND($K32=1,F32="",COUNTA(G32:$I32,$D33:$I$36)&gt;0),1,0)</f>
        <v>0</v>
      </c>
      <c r="O32" s="12">
        <f>IF(AND($K32=1,G32="",COUNTA(H32:$I32,$D33:$I$36)&gt;0),1,0)</f>
        <v>0</v>
      </c>
      <c r="P32" s="12">
        <f>IF(AND($K32=1,H32="",COUNTA(I32:$I32,$D33:$I$36)&gt;0),1,0)</f>
        <v>0</v>
      </c>
      <c r="Q32" s="12">
        <f>IF(AND($K32=1,I32="",COUNTA($D33:$I$36)&gt;0),1,0)</f>
        <v>0</v>
      </c>
      <c r="R32" s="183"/>
      <c r="S32" s="183"/>
      <c r="T32" s="183"/>
      <c r="U32" s="183"/>
      <c r="V32" s="183"/>
      <c r="W32" s="183"/>
      <c r="X32" s="183"/>
      <c r="Y32" s="183"/>
      <c r="Z32" s="183"/>
    </row>
    <row r="33" spans="1:26">
      <c r="A33" s="183"/>
      <c r="B33" s="22"/>
      <c r="C33" s="240">
        <v>17</v>
      </c>
      <c r="D33" s="259"/>
      <c r="E33" s="259"/>
      <c r="F33" s="259"/>
      <c r="G33" s="259"/>
      <c r="H33" s="259"/>
      <c r="I33" s="372"/>
      <c r="J33" s="11"/>
      <c r="K33" s="333">
        <f t="shared" si="3"/>
        <v>0</v>
      </c>
      <c r="L33" s="12">
        <f>IF(AND($K33=1,D33="",COUNTA(E33:$I33,$D34:$I$36)&gt;0),1,0)</f>
        <v>0</v>
      </c>
      <c r="M33" s="12">
        <f>IF(AND($K33=1,E33="",COUNTA(F33:$I33,$D34:$I$36)&gt;0),1,0)</f>
        <v>0</v>
      </c>
      <c r="N33" s="12">
        <f>IF(AND($K33=1,F33="",COUNTA(G33:$I33,$D34:$I$36)&gt;0),1,0)</f>
        <v>0</v>
      </c>
      <c r="O33" s="12">
        <f>IF(AND($K33=1,G33="",COUNTA(H33:$I33,$D34:$I$36)&gt;0),1,0)</f>
        <v>0</v>
      </c>
      <c r="P33" s="12">
        <f>IF(AND($K33=1,H33="",COUNTA(I33:$I33,$D34:$I$36)&gt;0),1,0)</f>
        <v>0</v>
      </c>
      <c r="Q33" s="12">
        <f>IF(AND($K33=1,I33="",COUNTA($D34:$I$36)&gt;0),1,0)</f>
        <v>0</v>
      </c>
      <c r="R33" s="183"/>
      <c r="S33" s="183"/>
      <c r="T33" s="183"/>
      <c r="U33" s="183"/>
      <c r="V33" s="183"/>
      <c r="W33" s="183"/>
      <c r="X33" s="183"/>
      <c r="Y33" s="183"/>
      <c r="Z33" s="183"/>
    </row>
    <row r="34" spans="1:26">
      <c r="A34" s="183"/>
      <c r="B34" s="22"/>
      <c r="C34" s="240">
        <v>18</v>
      </c>
      <c r="D34" s="259"/>
      <c r="E34" s="259"/>
      <c r="F34" s="259"/>
      <c r="G34" s="259"/>
      <c r="H34" s="259"/>
      <c r="I34" s="372"/>
      <c r="J34" s="11"/>
      <c r="K34" s="333">
        <f t="shared" si="3"/>
        <v>0</v>
      </c>
      <c r="L34" s="12">
        <f>IF(AND($K34=1,D34="",COUNTA(E34:$I34,$D35:$I$36)&gt;0),1,0)</f>
        <v>0</v>
      </c>
      <c r="M34" s="12">
        <f>IF(AND($K34=1,E34="",COUNTA(F34:$I34,$D35:$I$36)&gt;0),1,0)</f>
        <v>0</v>
      </c>
      <c r="N34" s="12">
        <f>IF(AND($K34=1,F34="",COUNTA(G34:$I34,$D35:$I$36)&gt;0),1,0)</f>
        <v>0</v>
      </c>
      <c r="O34" s="12">
        <f>IF(AND($K34=1,G34="",COUNTA(H34:$I34,$D35:$I$36)&gt;0),1,0)</f>
        <v>0</v>
      </c>
      <c r="P34" s="12">
        <f>IF(AND($K34=1,H34="",COUNTA(I34:$I34,$D35:$I$36)&gt;0),1,0)</f>
        <v>0</v>
      </c>
      <c r="Q34" s="12">
        <f>IF(AND($K34=1,I34="",COUNTA($D35:$I$36)&gt;0),1,0)</f>
        <v>0</v>
      </c>
      <c r="R34" s="183"/>
      <c r="S34" s="183"/>
      <c r="T34" s="183"/>
      <c r="U34" s="183"/>
      <c r="V34" s="183"/>
      <c r="W34" s="183"/>
      <c r="X34" s="183"/>
      <c r="Y34" s="183"/>
      <c r="Z34" s="183"/>
    </row>
    <row r="35" spans="1:26">
      <c r="A35" s="183"/>
      <c r="B35" s="22"/>
      <c r="C35" s="240">
        <v>19</v>
      </c>
      <c r="D35" s="259"/>
      <c r="E35" s="259"/>
      <c r="F35" s="259"/>
      <c r="G35" s="259"/>
      <c r="H35" s="259"/>
      <c r="I35" s="372"/>
      <c r="J35" s="11"/>
      <c r="K35" s="333">
        <f t="shared" si="3"/>
        <v>0</v>
      </c>
      <c r="L35" s="12">
        <f>IF(AND($K35=1,D35="",COUNTA(E35:$I35,$D36:$I$36)&gt;0),1,0)</f>
        <v>0</v>
      </c>
      <c r="M35" s="12">
        <f>IF(AND($K35=1,E35="",COUNTA(F35:$I35,$D36:$I$36)&gt;0),1,0)</f>
        <v>0</v>
      </c>
      <c r="N35" s="12">
        <f>IF(AND($K35=1,F35="",COUNTA(G35:$I35,$D36:$I$36)&gt;0),1,0)</f>
        <v>0</v>
      </c>
      <c r="O35" s="12">
        <f>IF(AND($K35=1,G35="",COUNTA(H35:$I35,$D36:$I$36)&gt;0),1,0)</f>
        <v>0</v>
      </c>
      <c r="P35" s="12">
        <f>IF(AND($K35=1,H35="",COUNTA(I35:$I35,$D36:$I$36)&gt;0),1,0)</f>
        <v>0</v>
      </c>
      <c r="Q35" s="12">
        <f>IF(AND($K35=1,I35="",COUNTA($D36:$I$36)&gt;0),1,0)</f>
        <v>0</v>
      </c>
      <c r="R35" s="183"/>
      <c r="S35" s="183"/>
      <c r="T35" s="183"/>
      <c r="U35" s="183"/>
      <c r="V35" s="183"/>
      <c r="W35" s="183"/>
      <c r="X35" s="183"/>
      <c r="Y35" s="183"/>
      <c r="Z35" s="183"/>
    </row>
    <row r="36" spans="1:26">
      <c r="A36" s="183"/>
      <c r="B36" s="22"/>
      <c r="C36" s="240">
        <v>20</v>
      </c>
      <c r="D36" s="259"/>
      <c r="E36" s="259"/>
      <c r="F36" s="259"/>
      <c r="G36" s="259"/>
      <c r="H36" s="259"/>
      <c r="I36" s="372"/>
      <c r="J36" s="11"/>
      <c r="K36" s="333">
        <f t="shared" si="3"/>
        <v>0</v>
      </c>
      <c r="L36" s="12">
        <f>IF(AND($K36=1,D36="",COUNTA(E36:$I36,$D$36:$I37)&gt;0),1,0)</f>
        <v>0</v>
      </c>
      <c r="M36" s="12">
        <f>IF(AND($K36=1,E36="",COUNTA(F36:$I36,$D$36:$I37)&gt;0),1,0)</f>
        <v>0</v>
      </c>
      <c r="N36" s="12">
        <f>IF(AND($K36=1,F36="",COUNTA(G36:$I36,$D$36:$I37)&gt;0),1,0)</f>
        <v>0</v>
      </c>
      <c r="O36" s="12">
        <f>IF(AND($K36=1,G36="",COUNTA(H36:$I36,$D$36:$I37)&gt;0),1,0)</f>
        <v>0</v>
      </c>
      <c r="P36" s="12">
        <f>IF(AND($K36=1,H36="",COUNTA(I36:$I36,$D$36:$I37)&gt;0),1,0)</f>
        <v>0</v>
      </c>
      <c r="Q36" s="12">
        <f>IF(AND($K36=1,I36="",COUNTA($D$36:$I37)&gt;0),1,0)</f>
        <v>0</v>
      </c>
      <c r="R36" s="183"/>
      <c r="S36" s="183"/>
      <c r="T36" s="183"/>
      <c r="U36" s="183"/>
      <c r="V36" s="183"/>
      <c r="W36" s="183"/>
      <c r="X36" s="183"/>
      <c r="Y36" s="183"/>
      <c r="Z36" s="183"/>
    </row>
    <row r="37" spans="1:26" ht="16.149999999999999" thickBot="1">
      <c r="A37" s="183"/>
      <c r="B37" s="14"/>
      <c r="C37" s="36"/>
      <c r="D37" s="36"/>
      <c r="E37" s="15"/>
      <c r="F37" s="15"/>
      <c r="G37" s="15"/>
      <c r="H37" s="15"/>
      <c r="I37" s="15"/>
      <c r="J37" s="16"/>
      <c r="K37" s="183"/>
      <c r="L37" s="183"/>
      <c r="M37" s="183"/>
      <c r="N37" s="183"/>
      <c r="O37" s="183"/>
      <c r="P37" s="183"/>
      <c r="Q37" s="183"/>
      <c r="R37" s="183"/>
      <c r="S37" s="183"/>
      <c r="T37" s="183"/>
      <c r="U37" s="183"/>
      <c r="V37" s="183"/>
      <c r="W37" s="183"/>
      <c r="X37" s="183"/>
      <c r="Y37" s="183"/>
      <c r="Z37" s="183"/>
    </row>
    <row r="38" spans="1:26">
      <c r="A38" s="183"/>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row>
    <row r="39" spans="1:26">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row>
    <row r="40" spans="1:26">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row>
    <row r="41" spans="1:26">
      <c r="A41" s="183"/>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row>
    <row r="42" spans="1:26">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row>
    <row r="43" spans="1:26">
      <c r="A43" s="183"/>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row>
    <row r="44" spans="1:26">
      <c r="A44" s="183"/>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row>
    <row r="45" spans="1:26">
      <c r="A45" s="183"/>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row>
    <row r="46" spans="1:26">
      <c r="A46" s="183"/>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row>
    <row r="47" spans="1:26">
      <c r="A47" s="183"/>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row>
    <row r="48" spans="1:26">
      <c r="A48" s="183"/>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row>
    <row r="49" spans="1:26">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row>
    <row r="50" spans="1:26">
      <c r="A50" s="183"/>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row>
    <row r="51" spans="1:26">
      <c r="A51" s="183"/>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row>
    <row r="52" spans="1:26">
      <c r="A52" s="183"/>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row>
    <row r="53" spans="1:26">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row>
    <row r="54" spans="1:26">
      <c r="A54" s="183"/>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row>
    <row r="55" spans="1:26">
      <c r="A55" s="183"/>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row>
    <row r="56" spans="1:26">
      <c r="A56" s="183"/>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row>
    <row r="57" spans="1:26">
      <c r="A57" s="183"/>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row>
    <row r="58" spans="1:26">
      <c r="A58" s="183"/>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row>
    <row r="59" spans="1:26">
      <c r="A59" s="183"/>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row>
    <row r="60" spans="1:26">
      <c r="A60" s="183"/>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row>
    <row r="61" spans="1:26">
      <c r="A61" s="183"/>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row>
    <row r="62" spans="1:26">
      <c r="A62" s="183"/>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row>
    <row r="63" spans="1:26">
      <c r="A63" s="183"/>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row>
    <row r="64" spans="1:26">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row>
    <row r="65" spans="1:26">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row>
    <row r="66" spans="1:26">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row>
    <row r="67" spans="1:26">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row>
    <row r="68" spans="1:26">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row>
    <row r="69" spans="1:26">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row>
    <row r="70" spans="1:26">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row>
    <row r="71" spans="1:26">
      <c r="A71" s="183"/>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row>
    <row r="72" spans="1:26">
      <c r="A72" s="183"/>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row>
    <row r="73" spans="1:26">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row>
    <row r="74" spans="1:26">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row>
    <row r="75" spans="1:26">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row>
    <row r="76" spans="1:26">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row>
    <row r="77" spans="1:26">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row>
    <row r="78" spans="1:26">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row>
    <row r="79" spans="1:26">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row>
    <row r="80" spans="1:26">
      <c r="A80" s="183"/>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row>
    <row r="81" spans="1:26">
      <c r="A81" s="183"/>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row>
    <row r="82" spans="1:26">
      <c r="A82" s="183"/>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row>
    <row r="83" spans="1:26">
      <c r="A83" s="183"/>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row>
    <row r="84" spans="1:26">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row>
    <row r="85" spans="1:26">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1:26">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row>
    <row r="87" spans="1:26">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row>
    <row r="88" spans="1:26">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row>
    <row r="89" spans="1:26">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row>
    <row r="90" spans="1:26">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row>
    <row r="91" spans="1:26">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row>
    <row r="92" spans="1:26">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row>
    <row r="93" spans="1:26">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row>
    <row r="94" spans="1:26">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row>
    <row r="95" spans="1:26">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row>
    <row r="96" spans="1:26">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row>
    <row r="97" spans="1:26">
      <c r="A97" s="183"/>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row>
    <row r="98" spans="1:26">
      <c r="A98" s="183"/>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row>
    <row r="99" spans="1:26">
      <c r="A99" s="183"/>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row>
    <row r="100" spans="1:26">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row>
    <row r="101" spans="1:26">
      <c r="A101" s="183"/>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row>
    <row r="102" spans="1:26">
      <c r="A102" s="183"/>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row>
    <row r="103" spans="1:26">
      <c r="A103" s="183"/>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row>
    <row r="104" spans="1:26">
      <c r="A104" s="183"/>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row>
    <row r="105" spans="1:26">
      <c r="K105" s="183"/>
      <c r="L105" s="183"/>
      <c r="M105" s="183"/>
      <c r="N105" s="183"/>
      <c r="O105" s="183"/>
      <c r="P105" s="183"/>
      <c r="Q105" s="183"/>
    </row>
    <row r="106" spans="1:26">
      <c r="K106" s="183"/>
      <c r="L106" s="183"/>
      <c r="M106" s="183"/>
      <c r="N106" s="183"/>
      <c r="O106" s="183"/>
      <c r="P106" s="183"/>
      <c r="Q106" s="183"/>
    </row>
  </sheetData>
  <sheetProtection algorithmName="SHA-512" hashValue="C0CfDguWLeO8i+0GJQIRRDFOUYJ2IZcy51EHTsIcqE/pDYSTabPmkpuUh1bytkxEjAiOjm9A3apRfd4VwDekLg==" saltValue="87qybmfOlfLaGgNgwxf0uw==" spinCount="100000" sheet="1" objects="1" scenarios="1"/>
  <mergeCells count="4">
    <mergeCell ref="G6:I6"/>
    <mergeCell ref="G7:I7"/>
    <mergeCell ref="C8:E8"/>
    <mergeCell ref="H8:I8"/>
  </mergeCells>
  <phoneticPr fontId="5" type="noConversion"/>
  <conditionalFormatting sqref="D15:I15">
    <cfRule type="beginsWith" dxfId="73" priority="4" operator="beginsWith" text="Missing">
      <formula>LEFT(D15,LEN("Missing"))="Missing"</formula>
    </cfRule>
  </conditionalFormatting>
  <hyperlinks>
    <hyperlink ref="H8" location="'Quick Start Guide'!A1" display="Back to Quick Start Guide" xr:uid="{A7800F92-CEC0-4C37-A082-71D327134342}"/>
    <hyperlink ref="C8" location="Glossary!C47" display="Add'l Insureds Glossary" xr:uid="{B7A1A9EA-6372-46C1-9F2C-C632FC28CBF0}"/>
    <hyperlink ref="C8:E8" location="Glossary!C50:D53" display="Endorsements Glossary" xr:uid="{4C5EE874-3256-4FD8-8A2D-EE0E718EE94F}"/>
  </hyperlinks>
  <pageMargins left="0.7" right="0.7" top="0.75" bottom="0.75" header="0.3" footer="0.3"/>
  <pageSetup orientation="portrait" r:id="rId1"/>
  <ignoredErrors>
    <ignoredError sqref="E15:I15 C6 D15"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C47FF1E-3681-4F38-93AD-51ED557AFC79}">
          <x14:formula1>
            <xm:f>Lkups!$B$2:$B$52</xm:f>
          </x14:formula1>
          <xm:sqref>H17:H36</xm:sqref>
        </x14:dataValidation>
        <x14:dataValidation type="list" allowBlank="1" showInputMessage="1" showErrorMessage="1" xr:uid="{3397A5ED-8C12-40C8-B935-5C5D1B0908D5}">
          <x14:formula1>
            <xm:f>Lkups!$E$2:$E$4</xm:f>
          </x14:formula1>
          <xm:sqref>F10:F11</xm:sqref>
        </x14:dataValidation>
        <x14:dataValidation type="list" allowBlank="1" showInputMessage="1" showErrorMessage="1" xr:uid="{C1925019-BA9C-4E92-AE6A-A03DADC1FB40}">
          <x14:formula1>
            <xm:f>Lkups!$AT$2:$AT$5</xm:f>
          </x14:formula1>
          <xm:sqref>D17:D36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E81C2-C488-4238-A25C-15209D96E8BA}">
  <sheetPr codeName="Sheet11"/>
  <dimension ref="A1:Z3516"/>
  <sheetViews>
    <sheetView zoomScale="90" zoomScaleNormal="90" workbookViewId="0"/>
  </sheetViews>
  <sheetFormatPr defaultColWidth="8.7109375" defaultRowHeight="15.6"/>
  <cols>
    <col min="1" max="2" width="2.7109375" style="196" customWidth="1"/>
    <col min="3" max="3" width="3.28515625" style="196" customWidth="1"/>
    <col min="4" max="4" width="25.42578125" style="196" customWidth="1"/>
    <col min="5" max="5" width="17.28515625" style="196" customWidth="1"/>
    <col min="6" max="6" width="32.28515625" style="196" customWidth="1"/>
    <col min="7" max="7" width="43.42578125" style="196" customWidth="1"/>
    <col min="8" max="8" width="2.42578125" style="196" customWidth="1"/>
    <col min="9" max="9" width="10.28515625" style="196" hidden="1" customWidth="1"/>
    <col min="10" max="10" width="5.42578125" style="196" hidden="1" customWidth="1"/>
    <col min="11" max="11" width="8.42578125" style="196" hidden="1" customWidth="1"/>
    <col min="12" max="12" width="4.7109375" style="196" hidden="1" customWidth="1"/>
    <col min="13" max="16384" width="8.7109375" style="196"/>
  </cols>
  <sheetData>
    <row r="1" spans="1:26" ht="16.149999999999999" thickBot="1">
      <c r="A1" s="185"/>
      <c r="B1" s="185"/>
      <c r="C1" s="185"/>
      <c r="D1" s="185"/>
      <c r="E1" s="183"/>
      <c r="F1" s="183"/>
      <c r="G1" s="183"/>
      <c r="H1" s="183"/>
      <c r="I1" s="183"/>
      <c r="J1" s="183"/>
      <c r="K1" s="183"/>
      <c r="L1" s="183"/>
      <c r="M1" s="183"/>
      <c r="N1" s="183"/>
      <c r="O1" s="183"/>
      <c r="P1" s="183"/>
      <c r="Q1" s="183"/>
      <c r="R1" s="183"/>
      <c r="S1" s="183"/>
      <c r="T1" s="183"/>
      <c r="U1" s="183"/>
      <c r="V1" s="183"/>
      <c r="W1" s="183"/>
      <c r="X1" s="183"/>
      <c r="Y1" s="183"/>
      <c r="Z1" s="183"/>
    </row>
    <row r="2" spans="1:26">
      <c r="A2" s="185"/>
      <c r="B2" s="17"/>
      <c r="C2" s="3"/>
      <c r="D2" s="3"/>
      <c r="E2" s="3"/>
      <c r="F2" s="3"/>
      <c r="G2" s="3"/>
      <c r="H2" s="5"/>
      <c r="I2" s="183"/>
      <c r="J2" s="183"/>
      <c r="K2" s="183"/>
      <c r="L2" s="183"/>
      <c r="M2" s="183"/>
      <c r="N2" s="183"/>
      <c r="O2" s="183"/>
      <c r="P2" s="183"/>
      <c r="Q2" s="183"/>
      <c r="R2" s="183"/>
      <c r="S2" s="183"/>
      <c r="T2" s="183"/>
      <c r="U2" s="183"/>
      <c r="V2" s="183"/>
      <c r="W2" s="183"/>
      <c r="X2" s="183"/>
      <c r="Y2" s="183"/>
      <c r="Z2" s="183"/>
    </row>
    <row r="3" spans="1:26">
      <c r="A3" s="185"/>
      <c r="B3" s="47"/>
      <c r="C3" s="8"/>
      <c r="D3" s="8"/>
      <c r="E3" s="8"/>
      <c r="F3" s="8"/>
      <c r="G3" s="8"/>
      <c r="H3" s="10"/>
      <c r="I3" s="183"/>
      <c r="J3" s="183"/>
      <c r="K3" s="183"/>
      <c r="L3" s="183"/>
      <c r="M3" s="183"/>
      <c r="N3" s="183"/>
      <c r="O3" s="183"/>
      <c r="P3" s="183"/>
      <c r="Q3" s="183"/>
      <c r="R3" s="183"/>
      <c r="S3" s="183"/>
      <c r="T3" s="183"/>
      <c r="U3" s="183"/>
      <c r="V3" s="183"/>
      <c r="W3" s="183"/>
      <c r="X3" s="183"/>
      <c r="Y3" s="183"/>
      <c r="Z3" s="183"/>
    </row>
    <row r="4" spans="1:26">
      <c r="A4" s="185"/>
      <c r="B4" s="47"/>
      <c r="C4" s="8"/>
      <c r="D4" s="8"/>
      <c r="E4" s="8"/>
      <c r="F4" s="8"/>
      <c r="G4" s="8"/>
      <c r="H4" s="10"/>
      <c r="I4" s="183"/>
      <c r="J4" s="183"/>
      <c r="K4" s="183"/>
      <c r="L4" s="183"/>
      <c r="M4" s="183"/>
      <c r="N4" s="183"/>
      <c r="O4" s="183"/>
      <c r="P4" s="183"/>
      <c r="Q4" s="183"/>
      <c r="R4" s="183"/>
      <c r="S4" s="183"/>
      <c r="T4" s="183"/>
      <c r="U4" s="183"/>
      <c r="V4" s="183"/>
      <c r="W4" s="183"/>
      <c r="X4" s="183"/>
      <c r="Y4" s="183"/>
      <c r="Z4" s="183"/>
    </row>
    <row r="5" spans="1:26">
      <c r="A5" s="185"/>
      <c r="B5" s="47"/>
      <c r="C5" s="8"/>
      <c r="D5" s="8"/>
      <c r="E5" s="8"/>
      <c r="F5" s="8"/>
      <c r="G5" s="8"/>
      <c r="H5" s="10"/>
      <c r="I5" s="183"/>
      <c r="J5" s="183"/>
      <c r="K5" s="183"/>
      <c r="L5" s="183"/>
      <c r="M5" s="183"/>
      <c r="N5" s="183"/>
      <c r="O5" s="183"/>
      <c r="P5" s="183"/>
      <c r="Q5" s="183"/>
      <c r="R5" s="183"/>
      <c r="S5" s="183"/>
      <c r="T5" s="183"/>
      <c r="U5" s="183"/>
      <c r="V5" s="183"/>
      <c r="W5" s="183"/>
      <c r="X5" s="183"/>
      <c r="Y5" s="183"/>
      <c r="Z5" s="183"/>
    </row>
    <row r="6" spans="1:26" ht="15.75" customHeight="1">
      <c r="A6" s="185"/>
      <c r="B6" s="6"/>
      <c r="C6" s="7" t="str">
        <f>"Small Fleet Quoting Template v"&amp;Version!$A$2</f>
        <v>Small Fleet Quoting Template v1.1</v>
      </c>
      <c r="D6" s="7"/>
      <c r="E6" s="7"/>
      <c r="F6" s="19" t="s">
        <v>36</v>
      </c>
      <c r="G6" s="298" t="str">
        <f>I6</f>
        <v>(auto populated field)</v>
      </c>
      <c r="H6" s="10"/>
      <c r="I6" s="306" t="str">
        <f>IF('1) Business Info'!$D$15="","(auto populated field)",'1) Business Info'!$D$15)</f>
        <v>(auto populated field)</v>
      </c>
      <c r="J6" s="183"/>
      <c r="K6" s="183"/>
      <c r="L6" s="183"/>
      <c r="M6" s="183"/>
      <c r="N6" s="183"/>
      <c r="O6" s="183"/>
      <c r="P6" s="183"/>
      <c r="Q6" s="183"/>
      <c r="R6" s="183"/>
      <c r="S6" s="183"/>
      <c r="T6" s="183"/>
      <c r="U6" s="183"/>
      <c r="V6" s="183"/>
      <c r="W6" s="183"/>
      <c r="X6" s="183"/>
      <c r="Y6" s="183"/>
      <c r="Z6" s="183"/>
    </row>
    <row r="7" spans="1:26">
      <c r="A7" s="185"/>
      <c r="B7" s="6"/>
      <c r="C7" s="29" t="s">
        <v>23</v>
      </c>
      <c r="D7" s="29"/>
      <c r="E7" s="29"/>
      <c r="F7" s="19" t="s">
        <v>38</v>
      </c>
      <c r="G7" s="299" t="str">
        <f>I7</f>
        <v>(auto populated field)</v>
      </c>
      <c r="H7" s="10"/>
      <c r="I7" s="307" t="str">
        <f>IF('1) Business Info'!$H$11="","(auto populated field)",'1) Business Info'!$H$11)</f>
        <v>(auto populated field)</v>
      </c>
      <c r="J7" s="183"/>
      <c r="K7" s="183"/>
      <c r="L7" s="183"/>
      <c r="M7" s="183"/>
      <c r="N7" s="183"/>
      <c r="O7" s="183"/>
      <c r="P7" s="183"/>
      <c r="Q7" s="183"/>
      <c r="R7" s="183"/>
      <c r="S7" s="183"/>
      <c r="T7" s="183"/>
      <c r="U7" s="183"/>
      <c r="V7" s="183"/>
      <c r="W7" s="183"/>
      <c r="X7" s="183"/>
      <c r="Y7" s="183"/>
      <c r="Z7" s="183"/>
    </row>
    <row r="8" spans="1:26">
      <c r="A8" s="185"/>
      <c r="B8" s="6"/>
      <c r="C8" s="428" t="s">
        <v>243</v>
      </c>
      <c r="D8" s="428"/>
      <c r="E8" s="428"/>
      <c r="F8" s="45"/>
      <c r="G8" s="369" t="s">
        <v>40</v>
      </c>
      <c r="H8" s="10"/>
      <c r="I8" s="183"/>
      <c r="J8" s="183"/>
      <c r="K8" s="183"/>
      <c r="L8" s="183"/>
      <c r="M8" s="183"/>
      <c r="N8" s="183"/>
      <c r="O8" s="183"/>
      <c r="P8" s="183"/>
      <c r="Q8" s="183"/>
      <c r="R8" s="183"/>
      <c r="S8" s="183"/>
      <c r="T8" s="183"/>
      <c r="U8" s="183"/>
      <c r="V8" s="183"/>
      <c r="W8" s="183"/>
      <c r="X8" s="183"/>
      <c r="Y8" s="183"/>
      <c r="Z8" s="183"/>
    </row>
    <row r="9" spans="1:26">
      <c r="A9" s="185"/>
      <c r="B9" s="6"/>
      <c r="C9" s="8"/>
      <c r="D9" s="8"/>
      <c r="E9" s="8"/>
      <c r="F9" s="8"/>
      <c r="G9" s="8"/>
      <c r="H9" s="11"/>
      <c r="I9" s="183"/>
      <c r="J9" s="183"/>
      <c r="K9" s="183"/>
      <c r="L9" s="183"/>
      <c r="M9" s="183"/>
      <c r="N9" s="183"/>
      <c r="O9" s="183"/>
      <c r="P9" s="183"/>
      <c r="Q9" s="183"/>
      <c r="R9" s="183"/>
      <c r="S9" s="183"/>
      <c r="T9" s="183"/>
      <c r="U9" s="183"/>
      <c r="V9" s="183"/>
      <c r="W9" s="183"/>
      <c r="X9" s="183"/>
      <c r="Y9" s="183"/>
      <c r="Z9" s="183"/>
    </row>
    <row r="10" spans="1:26" ht="15.75" customHeight="1">
      <c r="A10" s="185"/>
      <c r="B10" s="6"/>
      <c r="C10" s="435" t="str">
        <f>I10</f>
        <v>You can skip this tab. No coverage details needed.</v>
      </c>
      <c r="D10" s="435"/>
      <c r="E10" s="435"/>
      <c r="F10" s="435"/>
      <c r="G10" s="435"/>
      <c r="H10" s="11"/>
      <c r="I10" s="343" t="str">
        <f>Lkups!AV11</f>
        <v>You can skip this tab. No coverage details needed.</v>
      </c>
      <c r="J10" s="183"/>
      <c r="K10" s="183"/>
      <c r="L10" s="183"/>
      <c r="M10" s="183"/>
      <c r="N10" s="183"/>
      <c r="O10" s="183"/>
      <c r="P10" s="183"/>
      <c r="Q10" s="183"/>
      <c r="R10" s="183"/>
      <c r="S10" s="183"/>
      <c r="T10" s="183"/>
      <c r="U10" s="183"/>
      <c r="V10" s="183"/>
      <c r="W10" s="183"/>
      <c r="X10" s="183"/>
      <c r="Y10" s="183"/>
      <c r="Z10" s="183"/>
    </row>
    <row r="11" spans="1:26">
      <c r="A11" s="183"/>
      <c r="B11" s="22"/>
      <c r="C11" s="23"/>
      <c r="D11" s="8"/>
      <c r="E11" s="8"/>
      <c r="F11" s="8"/>
      <c r="G11" s="8"/>
      <c r="H11" s="11"/>
      <c r="I11" s="183"/>
      <c r="J11" s="183"/>
      <c r="K11" s="183"/>
      <c r="L11" s="183"/>
      <c r="M11" s="183"/>
      <c r="N11" s="183"/>
      <c r="O11" s="183"/>
      <c r="P11" s="183"/>
      <c r="Q11" s="183"/>
      <c r="R11" s="183"/>
      <c r="S11" s="183"/>
      <c r="T11" s="183"/>
      <c r="U11" s="183"/>
      <c r="V11" s="183"/>
      <c r="W11" s="183"/>
      <c r="X11" s="183"/>
      <c r="Y11" s="183"/>
      <c r="Z11" s="183"/>
    </row>
    <row r="12" spans="1:26" ht="29.65" customHeight="1">
      <c r="A12" s="183"/>
      <c r="B12" s="22"/>
      <c r="C12" s="210" t="s">
        <v>244</v>
      </c>
      <c r="D12" s="211"/>
      <c r="E12" s="211"/>
      <c r="F12" s="212"/>
      <c r="G12" s="199" t="str">
        <f>K12</f>
        <v/>
      </c>
      <c r="H12" s="11"/>
      <c r="I12" s="344">
        <f>SUM(I13:I19)</f>
        <v>0</v>
      </c>
      <c r="J12" s="316" t="str">
        <f>_xlfn.CONCAT(J13&amp;" "&amp;J14&amp;" "&amp;J15&amp;" "&amp;J16&amp;" "&amp;J17)</f>
        <v xml:space="preserve">    </v>
      </c>
      <c r="K12" s="241" t="str">
        <f>IF(OR(G13="More than $5,000",G14="No",G15="No"), "Coverage not available.",IF(AND(G16&lt;&gt;"",G16&lt;K16),"In question 4, the number must be greater or equal to the number of drivers.",IF(I12=0,"","Missing info in question(s): "&amp;J12)))</f>
        <v/>
      </c>
      <c r="L12" s="345">
        <f>IF('2) Coverages'!D23="Yes",1,0)</f>
        <v>0</v>
      </c>
      <c r="M12" s="183"/>
      <c r="N12" s="183"/>
      <c r="O12" s="183"/>
      <c r="P12" s="183"/>
      <c r="Q12" s="183"/>
      <c r="R12" s="183"/>
      <c r="S12" s="183"/>
      <c r="T12" s="183"/>
      <c r="U12" s="183"/>
      <c r="V12" s="183"/>
      <c r="W12" s="183"/>
      <c r="X12" s="183"/>
      <c r="Y12" s="183"/>
      <c r="Z12" s="183"/>
    </row>
    <row r="13" spans="1:26" ht="33.75" customHeight="1">
      <c r="A13" s="183"/>
      <c r="B13" s="22"/>
      <c r="C13" s="232">
        <v>1</v>
      </c>
      <c r="D13" s="436" t="s">
        <v>245</v>
      </c>
      <c r="E13" s="437"/>
      <c r="F13" s="438"/>
      <c r="G13" s="224"/>
      <c r="H13" s="11"/>
      <c r="I13" s="167">
        <f>IF(AND(G13="",COUNTA($G14:$G$19)&gt;0),1,0)</f>
        <v>0</v>
      </c>
      <c r="J13" s="171" t="str">
        <f>IF(I13&gt;0,C13,"")</f>
        <v/>
      </c>
      <c r="K13" s="183"/>
      <c r="L13" s="183"/>
      <c r="M13" s="183"/>
      <c r="N13" s="183"/>
      <c r="O13" s="183"/>
      <c r="P13" s="183"/>
      <c r="Q13" s="183"/>
      <c r="R13" s="183"/>
      <c r="S13" s="183"/>
      <c r="T13" s="183"/>
      <c r="U13" s="183"/>
      <c r="V13" s="183"/>
      <c r="W13" s="183"/>
      <c r="X13" s="183"/>
      <c r="Y13" s="183"/>
      <c r="Z13" s="183"/>
    </row>
    <row r="14" spans="1:26">
      <c r="A14" s="183"/>
      <c r="B14" s="22"/>
      <c r="C14" s="232">
        <v>2</v>
      </c>
      <c r="D14" s="233" t="s">
        <v>246</v>
      </c>
      <c r="E14" s="234"/>
      <c r="F14" s="235"/>
      <c r="G14" s="225"/>
      <c r="H14" s="11"/>
      <c r="I14" s="167">
        <f>IF(AND(G14="",COUNTA($G15:$G$19)&gt;0),1,0)</f>
        <v>0</v>
      </c>
      <c r="J14" s="168" t="str">
        <f>IF(I14&gt;0,C14,"")</f>
        <v/>
      </c>
      <c r="K14" s="183"/>
      <c r="L14" s="183"/>
      <c r="M14" s="183"/>
      <c r="N14" s="183"/>
      <c r="O14" s="183"/>
      <c r="P14" s="183"/>
      <c r="Q14" s="183"/>
      <c r="R14" s="183"/>
      <c r="S14" s="183"/>
      <c r="T14" s="183"/>
      <c r="U14" s="183"/>
      <c r="V14" s="183"/>
      <c r="W14" s="183"/>
      <c r="X14" s="183"/>
      <c r="Y14" s="183"/>
      <c r="Z14" s="183"/>
    </row>
    <row r="15" spans="1:26">
      <c r="A15" s="183"/>
      <c r="B15" s="22"/>
      <c r="C15" s="232">
        <v>3</v>
      </c>
      <c r="D15" s="236" t="s">
        <v>247</v>
      </c>
      <c r="E15" s="234"/>
      <c r="F15" s="235"/>
      <c r="G15" s="225"/>
      <c r="H15" s="11"/>
      <c r="I15" s="167">
        <f>IF(AND(G15="",COUNTA($G16:$G$19)&gt;0),1,0)</f>
        <v>0</v>
      </c>
      <c r="J15" s="168" t="str">
        <f>IF(I15&gt;0,C15,"")</f>
        <v/>
      </c>
      <c r="K15" s="183"/>
      <c r="L15" s="183"/>
      <c r="M15" s="183"/>
      <c r="N15" s="183"/>
      <c r="O15" s="183"/>
      <c r="P15" s="183"/>
      <c r="Q15" s="183"/>
      <c r="R15" s="183"/>
      <c r="S15" s="183"/>
      <c r="T15" s="183"/>
      <c r="U15" s="183"/>
      <c r="V15" s="183"/>
      <c r="W15" s="183"/>
      <c r="X15" s="183"/>
      <c r="Y15" s="183"/>
      <c r="Z15" s="183"/>
    </row>
    <row r="16" spans="1:26" ht="30.75" customHeight="1">
      <c r="A16" s="183"/>
      <c r="B16" s="22"/>
      <c r="C16" s="348">
        <v>4</v>
      </c>
      <c r="D16" s="436" t="s">
        <v>248</v>
      </c>
      <c r="E16" s="437"/>
      <c r="F16" s="438"/>
      <c r="G16" s="226"/>
      <c r="H16" s="11"/>
      <c r="I16" s="167">
        <f>IF(AND(G16="",COUNTA($G17:$G$19)&gt;0),1,0)</f>
        <v>0</v>
      </c>
      <c r="J16" s="168" t="str">
        <f>IF(I16&gt;0,C16,"")</f>
        <v/>
      </c>
      <c r="K16" s="173">
        <f>'4) Drivers'!$M$13</f>
        <v>0</v>
      </c>
      <c r="L16" s="183"/>
      <c r="M16" s="183"/>
      <c r="N16" s="183"/>
      <c r="O16" s="183"/>
      <c r="P16" s="183"/>
      <c r="Q16" s="183"/>
      <c r="R16" s="183"/>
      <c r="S16" s="183"/>
      <c r="T16" s="183"/>
      <c r="U16" s="183"/>
      <c r="V16" s="183"/>
      <c r="W16" s="183"/>
      <c r="X16" s="183"/>
      <c r="Y16" s="183"/>
      <c r="Z16" s="183"/>
    </row>
    <row r="17" spans="1:26">
      <c r="A17" s="183"/>
      <c r="B17" s="22"/>
      <c r="C17" s="418">
        <v>5</v>
      </c>
      <c r="D17" s="443" t="s">
        <v>249</v>
      </c>
      <c r="E17" s="443"/>
      <c r="F17" s="237" t="s">
        <v>250</v>
      </c>
      <c r="G17" s="227"/>
      <c r="H17" s="11"/>
      <c r="I17" s="167">
        <f>IF(AND(G17="",COUNTA($G18:$G$19)&gt;0),1,0)</f>
        <v>0</v>
      </c>
      <c r="J17" s="446" t="str">
        <f>IF(SUM(I17:I19)&gt;0,C17,"")</f>
        <v/>
      </c>
      <c r="K17" s="183"/>
      <c r="L17" s="183"/>
      <c r="M17" s="183"/>
      <c r="N17" s="183"/>
      <c r="O17" s="183"/>
      <c r="P17" s="183"/>
      <c r="Q17" s="183"/>
      <c r="R17" s="183"/>
      <c r="S17" s="183"/>
      <c r="T17" s="183"/>
      <c r="U17" s="183"/>
      <c r="V17" s="183"/>
      <c r="W17" s="183"/>
      <c r="X17" s="183"/>
      <c r="Y17" s="183"/>
      <c r="Z17" s="183"/>
    </row>
    <row r="18" spans="1:26">
      <c r="A18" s="183"/>
      <c r="B18" s="22"/>
      <c r="C18" s="418"/>
      <c r="D18" s="443"/>
      <c r="E18" s="443"/>
      <c r="F18" s="237" t="s">
        <v>251</v>
      </c>
      <c r="G18" s="227"/>
      <c r="H18" s="11"/>
      <c r="I18" s="167">
        <f>IF(AND(G18="",COUNTA(G19)&gt;0),1,0)</f>
        <v>0</v>
      </c>
      <c r="J18" s="447"/>
      <c r="K18" s="183"/>
      <c r="L18" s="183"/>
      <c r="M18" s="183"/>
      <c r="N18" s="183"/>
      <c r="O18" s="183"/>
      <c r="P18" s="183"/>
      <c r="Q18" s="183"/>
      <c r="R18" s="183"/>
      <c r="S18" s="183"/>
      <c r="T18" s="183"/>
      <c r="U18" s="183"/>
      <c r="V18" s="183"/>
      <c r="W18" s="183"/>
      <c r="X18" s="183"/>
      <c r="Y18" s="183"/>
      <c r="Z18" s="183"/>
    </row>
    <row r="19" spans="1:26">
      <c r="A19" s="183"/>
      <c r="B19" s="22"/>
      <c r="C19" s="418"/>
      <c r="D19" s="443"/>
      <c r="E19" s="443"/>
      <c r="F19" s="237" t="s">
        <v>252</v>
      </c>
      <c r="G19" s="227"/>
      <c r="H19" s="11"/>
      <c r="I19" s="167">
        <f>IF(AND(G19="",COUNTA(G18)&gt;0),1,0)</f>
        <v>0</v>
      </c>
      <c r="J19" s="448"/>
      <c r="K19" s="183"/>
      <c r="L19" s="183"/>
      <c r="M19" s="183"/>
      <c r="N19" s="183"/>
      <c r="O19" s="183"/>
      <c r="P19" s="183"/>
      <c r="Q19" s="183"/>
      <c r="R19" s="183"/>
      <c r="S19" s="183"/>
      <c r="T19" s="183"/>
      <c r="U19" s="183"/>
      <c r="V19" s="183"/>
      <c r="W19" s="183"/>
      <c r="X19" s="183"/>
      <c r="Y19" s="183"/>
      <c r="Z19" s="183"/>
    </row>
    <row r="20" spans="1:26">
      <c r="A20" s="183"/>
      <c r="B20" s="22"/>
      <c r="C20" s="23"/>
      <c r="D20" s="8"/>
      <c r="E20" s="8"/>
      <c r="F20" s="8"/>
      <c r="G20" s="8"/>
      <c r="H20" s="11"/>
      <c r="I20" s="183"/>
      <c r="J20" s="183"/>
      <c r="K20" s="183"/>
      <c r="L20" s="183"/>
      <c r="M20" s="183"/>
      <c r="N20" s="183"/>
      <c r="O20" s="183"/>
      <c r="P20" s="183"/>
      <c r="Q20" s="183"/>
      <c r="R20" s="183"/>
      <c r="S20" s="183"/>
      <c r="T20" s="183"/>
      <c r="U20" s="183"/>
      <c r="V20" s="183"/>
      <c r="W20" s="183"/>
      <c r="X20" s="183"/>
      <c r="Y20" s="183"/>
      <c r="Z20" s="183"/>
    </row>
    <row r="21" spans="1:26" ht="32.65" customHeight="1">
      <c r="A21" s="183"/>
      <c r="B21" s="22"/>
      <c r="C21" s="210" t="s">
        <v>253</v>
      </c>
      <c r="D21" s="211"/>
      <c r="E21" s="211"/>
      <c r="F21" s="212"/>
      <c r="G21" s="199" t="str">
        <f>K21</f>
        <v/>
      </c>
      <c r="H21" s="11"/>
      <c r="I21" s="344">
        <f>SUM(I22:I30)</f>
        <v>0</v>
      </c>
      <c r="J21" s="316" t="str">
        <f>_xlfn.CONCAT(J22&amp;" "&amp;J23&amp;" "&amp;J24&amp;" "&amp;J25&amp;" "&amp;J26&amp;" "&amp;J27&amp;" "&amp;J28)</f>
        <v xml:space="preserve">      </v>
      </c>
      <c r="K21" s="241" t="str">
        <f>IF(OR(G22="More than $5,000",G23="No",G24="Yes",G25="3 or more",G26="Yes",G27="Yes"),"Coverage not available.",IF(I21=0,"","Missing info in question(s): "&amp;J21))</f>
        <v/>
      </c>
      <c r="L21" s="345">
        <f>IF('2) Coverages'!D24="Yes",1,0)</f>
        <v>0</v>
      </c>
      <c r="M21" s="183"/>
      <c r="N21" s="183"/>
      <c r="O21" s="183"/>
      <c r="P21" s="183"/>
      <c r="Q21" s="183"/>
      <c r="R21" s="183"/>
      <c r="S21" s="183"/>
      <c r="T21" s="183"/>
      <c r="U21" s="183"/>
      <c r="V21" s="183"/>
      <c r="W21" s="183"/>
      <c r="X21" s="183"/>
      <c r="Y21" s="183"/>
      <c r="Z21" s="183"/>
    </row>
    <row r="22" spans="1:26" ht="29.65" customHeight="1">
      <c r="A22" s="183"/>
      <c r="B22" s="22"/>
      <c r="C22" s="232">
        <v>1</v>
      </c>
      <c r="D22" s="436" t="s">
        <v>245</v>
      </c>
      <c r="E22" s="437"/>
      <c r="F22" s="438"/>
      <c r="G22" s="364"/>
      <c r="H22" s="11"/>
      <c r="I22" s="167">
        <f>IF(AND(G22="",COUNTA($G23:$G$30)&gt;0),1,0)</f>
        <v>0</v>
      </c>
      <c r="J22" s="171" t="str">
        <f t="shared" ref="J22:J27" si="0">IF(I22&gt;0,C22,"")</f>
        <v/>
      </c>
      <c r="K22" s="183"/>
      <c r="L22" s="183"/>
      <c r="M22" s="183"/>
      <c r="N22" s="183"/>
      <c r="O22" s="183"/>
      <c r="P22" s="183"/>
      <c r="Q22" s="183"/>
      <c r="R22" s="183"/>
      <c r="S22" s="183"/>
      <c r="T22" s="183"/>
      <c r="U22" s="183"/>
      <c r="V22" s="183"/>
      <c r="W22" s="183"/>
      <c r="X22" s="183"/>
      <c r="Y22" s="183"/>
      <c r="Z22" s="183"/>
    </row>
    <row r="23" spans="1:26">
      <c r="A23" s="183"/>
      <c r="B23" s="22"/>
      <c r="C23" s="348">
        <v>2</v>
      </c>
      <c r="D23" s="233" t="s">
        <v>254</v>
      </c>
      <c r="E23" s="233"/>
      <c r="F23" s="233"/>
      <c r="G23" s="228"/>
      <c r="H23" s="11"/>
      <c r="I23" s="167">
        <f>IF(AND(G23="",COUNTA($G24:$G$30)&gt;0),1,0)</f>
        <v>0</v>
      </c>
      <c r="J23" s="168" t="str">
        <f t="shared" si="0"/>
        <v/>
      </c>
      <c r="K23" s="170">
        <f>IFERROR(VLOOKUP('1) Business Info'!D19,Lkups!$AZ:$AZ,1,0),0)</f>
        <v>0</v>
      </c>
      <c r="L23" s="183"/>
      <c r="M23" s="183"/>
      <c r="N23" s="183"/>
      <c r="O23" s="183"/>
      <c r="P23" s="183"/>
      <c r="Q23" s="183"/>
      <c r="R23" s="183"/>
      <c r="S23" s="183"/>
      <c r="T23" s="183"/>
      <c r="U23" s="183"/>
      <c r="V23" s="183"/>
      <c r="W23" s="183"/>
      <c r="X23" s="183"/>
      <c r="Y23" s="183"/>
      <c r="Z23" s="183"/>
    </row>
    <row r="24" spans="1:26">
      <c r="A24" s="183"/>
      <c r="B24" s="22"/>
      <c r="C24" s="348">
        <v>3</v>
      </c>
      <c r="D24" s="236" t="s">
        <v>255</v>
      </c>
      <c r="E24" s="238"/>
      <c r="F24" s="237"/>
      <c r="G24" s="228"/>
      <c r="H24" s="11"/>
      <c r="I24" s="167">
        <f>IF(AND(G24="",COUNTA($G25:$G$30)&gt;0),1,0)</f>
        <v>0</v>
      </c>
      <c r="J24" s="168" t="str">
        <f t="shared" si="0"/>
        <v/>
      </c>
      <c r="K24" s="183"/>
      <c r="L24" s="183"/>
      <c r="M24" s="183"/>
      <c r="N24" s="183"/>
      <c r="O24" s="183"/>
      <c r="P24" s="183"/>
      <c r="Q24" s="183"/>
      <c r="R24" s="183"/>
      <c r="S24" s="183"/>
      <c r="T24" s="183"/>
      <c r="U24" s="183"/>
      <c r="V24" s="183"/>
      <c r="W24" s="183"/>
      <c r="X24" s="183"/>
      <c r="Y24" s="183"/>
      <c r="Z24" s="183"/>
    </row>
    <row r="25" spans="1:26" ht="16.149999999999999" customHeight="1">
      <c r="A25" s="183"/>
      <c r="B25" s="22"/>
      <c r="C25" s="348">
        <v>4</v>
      </c>
      <c r="D25" s="236" t="s">
        <v>256</v>
      </c>
      <c r="E25" s="238"/>
      <c r="F25" s="237"/>
      <c r="G25" s="229"/>
      <c r="H25" s="11"/>
      <c r="I25" s="167">
        <f>IF(AND(G25="",COUNTA($G26:$G$30)&gt;0),1,0)</f>
        <v>0</v>
      </c>
      <c r="J25" s="168" t="str">
        <f t="shared" si="0"/>
        <v/>
      </c>
      <c r="K25" s="183"/>
      <c r="L25" s="183"/>
      <c r="M25" s="183"/>
      <c r="N25" s="183"/>
      <c r="O25" s="183"/>
      <c r="P25" s="183"/>
      <c r="Q25" s="183"/>
      <c r="R25" s="183"/>
      <c r="S25" s="183"/>
      <c r="T25" s="183"/>
      <c r="U25" s="183"/>
      <c r="V25" s="183"/>
      <c r="W25" s="183"/>
      <c r="X25" s="183"/>
      <c r="Y25" s="183"/>
      <c r="Z25" s="183"/>
    </row>
    <row r="26" spans="1:26" ht="16.149999999999999" customHeight="1">
      <c r="A26" s="183"/>
      <c r="B26" s="22"/>
      <c r="C26" s="348">
        <v>5</v>
      </c>
      <c r="D26" s="236" t="s">
        <v>257</v>
      </c>
      <c r="E26" s="238"/>
      <c r="F26" s="237"/>
      <c r="G26" s="229"/>
      <c r="H26" s="11"/>
      <c r="I26" s="167">
        <f>IF(AND(G26="",COUNTA($G27:$G$30)&gt;0),1,0)</f>
        <v>0</v>
      </c>
      <c r="J26" s="168" t="str">
        <f t="shared" si="0"/>
        <v/>
      </c>
      <c r="K26" s="183"/>
      <c r="L26" s="183"/>
      <c r="M26" s="183"/>
      <c r="N26" s="183"/>
      <c r="O26" s="183"/>
      <c r="P26" s="183"/>
      <c r="Q26" s="183"/>
      <c r="R26" s="183"/>
      <c r="S26" s="183"/>
      <c r="T26" s="183"/>
      <c r="U26" s="183"/>
      <c r="V26" s="183"/>
      <c r="W26" s="183"/>
      <c r="X26" s="183"/>
      <c r="Y26" s="183"/>
      <c r="Z26" s="183"/>
    </row>
    <row r="27" spans="1:26" ht="16.149999999999999" customHeight="1">
      <c r="A27" s="183"/>
      <c r="B27" s="22"/>
      <c r="C27" s="348">
        <v>6</v>
      </c>
      <c r="D27" s="236" t="s">
        <v>258</v>
      </c>
      <c r="E27" s="238"/>
      <c r="F27" s="237"/>
      <c r="G27" s="230"/>
      <c r="H27" s="11"/>
      <c r="I27" s="167">
        <f>IF(AND(G27="",COUNTA($G28:$G$30)&gt;0),1,0)</f>
        <v>0</v>
      </c>
      <c r="J27" s="168" t="str">
        <f t="shared" si="0"/>
        <v/>
      </c>
      <c r="K27" s="183"/>
      <c r="L27" s="183"/>
      <c r="M27" s="183"/>
      <c r="N27" s="183"/>
      <c r="O27" s="183"/>
      <c r="P27" s="183"/>
      <c r="Q27" s="183"/>
      <c r="R27" s="183"/>
      <c r="S27" s="183"/>
      <c r="T27" s="183"/>
      <c r="U27" s="183"/>
      <c r="V27" s="183"/>
      <c r="W27" s="183"/>
      <c r="X27" s="183"/>
      <c r="Y27" s="183"/>
      <c r="Z27" s="183"/>
    </row>
    <row r="28" spans="1:26">
      <c r="A28" s="183"/>
      <c r="B28" s="22"/>
      <c r="C28" s="439">
        <v>7</v>
      </c>
      <c r="D28" s="443" t="s">
        <v>249</v>
      </c>
      <c r="E28" s="443"/>
      <c r="F28" s="237" t="s">
        <v>250</v>
      </c>
      <c r="G28" s="228"/>
      <c r="H28" s="11"/>
      <c r="I28" s="167">
        <f>IF(AND(G28="",COUNTA($G29:$G$30)&gt;0),1,0)</f>
        <v>0</v>
      </c>
      <c r="J28" s="442" t="str">
        <f>IF(SUM(I28:I30)&gt;0,C28,"")</f>
        <v/>
      </c>
      <c r="K28" s="183"/>
      <c r="L28" s="183"/>
      <c r="M28" s="183"/>
      <c r="N28" s="183"/>
      <c r="O28" s="183"/>
      <c r="P28" s="183"/>
      <c r="Q28" s="183"/>
      <c r="R28" s="183"/>
      <c r="S28" s="183"/>
      <c r="T28" s="183"/>
      <c r="U28" s="183"/>
      <c r="V28" s="183"/>
      <c r="W28" s="183"/>
      <c r="X28" s="183"/>
      <c r="Y28" s="183"/>
      <c r="Z28" s="183"/>
    </row>
    <row r="29" spans="1:26">
      <c r="A29" s="183"/>
      <c r="B29" s="22"/>
      <c r="C29" s="440"/>
      <c r="D29" s="443"/>
      <c r="E29" s="443"/>
      <c r="F29" s="237" t="s">
        <v>251</v>
      </c>
      <c r="G29" s="228"/>
      <c r="H29" s="11"/>
      <c r="I29" s="167">
        <f>IF(AND(G29="",COUNTA(G30)&gt;0),1,0)</f>
        <v>0</v>
      </c>
      <c r="J29" s="442"/>
      <c r="K29" s="183"/>
      <c r="L29" s="183"/>
      <c r="M29" s="183"/>
      <c r="N29" s="183"/>
      <c r="O29" s="183"/>
      <c r="P29" s="183"/>
      <c r="Q29" s="183"/>
      <c r="R29" s="183"/>
      <c r="S29" s="183"/>
      <c r="T29" s="183"/>
      <c r="U29" s="183"/>
      <c r="V29" s="183"/>
      <c r="W29" s="183"/>
      <c r="X29" s="183"/>
      <c r="Y29" s="183"/>
      <c r="Z29" s="183"/>
    </row>
    <row r="30" spans="1:26">
      <c r="A30" s="183"/>
      <c r="B30" s="22"/>
      <c r="C30" s="441"/>
      <c r="D30" s="443"/>
      <c r="E30" s="443"/>
      <c r="F30" s="237" t="s">
        <v>252</v>
      </c>
      <c r="G30" s="228"/>
      <c r="H30" s="11"/>
      <c r="I30" s="167">
        <f>IF(AND(G30="",COUNTA(G29)&gt;0),1,0)</f>
        <v>0</v>
      </c>
      <c r="J30" s="442"/>
      <c r="K30" s="183"/>
      <c r="L30" s="183"/>
      <c r="M30" s="183"/>
      <c r="N30" s="183"/>
      <c r="O30" s="183"/>
      <c r="P30" s="183"/>
      <c r="Q30" s="183"/>
      <c r="R30" s="183"/>
      <c r="S30" s="183"/>
      <c r="T30" s="183"/>
      <c r="U30" s="183"/>
      <c r="V30" s="183"/>
      <c r="W30" s="183"/>
      <c r="X30" s="183"/>
      <c r="Y30" s="183"/>
      <c r="Z30" s="183"/>
    </row>
    <row r="31" spans="1:26">
      <c r="A31" s="183"/>
      <c r="B31" s="22"/>
      <c r="C31" s="23"/>
      <c r="D31" s="8"/>
      <c r="E31" s="8"/>
      <c r="F31" s="8"/>
      <c r="G31" s="8"/>
      <c r="H31" s="11"/>
      <c r="I31" s="183"/>
      <c r="J31" s="183"/>
      <c r="K31" s="183"/>
      <c r="L31" s="183"/>
      <c r="M31" s="183"/>
      <c r="N31" s="183"/>
      <c r="O31" s="183"/>
      <c r="P31" s="183"/>
      <c r="Q31" s="183"/>
      <c r="R31" s="183"/>
      <c r="S31" s="183"/>
      <c r="T31" s="183"/>
      <c r="U31" s="183"/>
      <c r="V31" s="183"/>
      <c r="W31" s="183"/>
      <c r="X31" s="183"/>
      <c r="Y31" s="183"/>
      <c r="Z31" s="183"/>
    </row>
    <row r="32" spans="1:26" ht="31.15" customHeight="1">
      <c r="A32" s="183"/>
      <c r="B32" s="22"/>
      <c r="C32" s="210" t="s">
        <v>259</v>
      </c>
      <c r="D32" s="211"/>
      <c r="E32" s="211"/>
      <c r="F32" s="212"/>
      <c r="G32" s="199" t="str">
        <f>K32</f>
        <v/>
      </c>
      <c r="H32" s="11"/>
      <c r="I32" s="344">
        <f>SUM(I33:I35)</f>
        <v>0</v>
      </c>
      <c r="J32" s="316" t="str">
        <f>_xlfn.CONCAT(J33&amp;" "&amp;J34&amp;" "&amp;J35)</f>
        <v xml:space="preserve">  </v>
      </c>
      <c r="K32" s="241" t="str">
        <f>IF(OR(G33="No",G34="More than 3 days"), "Coverage not available.",IF(AND(G35&lt;&gt;"",G35&lt;K35),"In question 3, the number must be greater or equal to the number of drivers.",IF(I32=0,"","Missing info in question(s): "&amp;J32)))</f>
        <v/>
      </c>
      <c r="L32" s="241">
        <f>IF('2) Coverages'!D25="Yes",1,0)</f>
        <v>0</v>
      </c>
      <c r="M32" s="183"/>
      <c r="N32" s="183"/>
      <c r="O32" s="183"/>
      <c r="P32" s="183"/>
      <c r="Q32" s="183"/>
      <c r="R32" s="183"/>
      <c r="S32" s="183"/>
      <c r="T32" s="183"/>
      <c r="U32" s="183"/>
      <c r="V32" s="183"/>
      <c r="W32" s="183"/>
      <c r="X32" s="183"/>
      <c r="Y32" s="183"/>
      <c r="Z32" s="183"/>
    </row>
    <row r="33" spans="1:26">
      <c r="A33" s="183"/>
      <c r="B33" s="22"/>
      <c r="C33" s="348">
        <v>1</v>
      </c>
      <c r="D33" s="236" t="s">
        <v>260</v>
      </c>
      <c r="E33" s="238"/>
      <c r="F33" s="237"/>
      <c r="G33" s="228"/>
      <c r="H33" s="11"/>
      <c r="I33" s="167">
        <f>IF(AND(G33="",COUNTA($G34:$G$35)&gt;0),1,0)</f>
        <v>0</v>
      </c>
      <c r="J33" s="171" t="str">
        <f t="shared" ref="J33:J35" si="1">IF(I33&gt;0,C33,"")</f>
        <v/>
      </c>
      <c r="K33" s="183"/>
      <c r="L33" s="183"/>
      <c r="M33" s="183"/>
      <c r="N33" s="183"/>
      <c r="O33" s="183"/>
      <c r="P33" s="183"/>
      <c r="Q33" s="183"/>
      <c r="R33" s="183"/>
      <c r="S33" s="183"/>
      <c r="T33" s="183"/>
      <c r="U33" s="183"/>
      <c r="V33" s="183"/>
      <c r="W33" s="183"/>
      <c r="X33" s="183"/>
      <c r="Y33" s="183"/>
      <c r="Z33" s="183"/>
    </row>
    <row r="34" spans="1:26">
      <c r="A34" s="183"/>
      <c r="B34" s="22"/>
      <c r="C34" s="348">
        <v>2</v>
      </c>
      <c r="D34" s="236" t="s">
        <v>261</v>
      </c>
      <c r="E34" s="238"/>
      <c r="F34" s="237"/>
      <c r="G34" s="228"/>
      <c r="H34" s="11"/>
      <c r="I34" s="167">
        <f>IF(AND(G34="",COUNTA(G35)&gt;0),1,0)</f>
        <v>0</v>
      </c>
      <c r="J34" s="168" t="str">
        <f t="shared" si="1"/>
        <v/>
      </c>
      <c r="K34" s="183"/>
      <c r="L34" s="183"/>
      <c r="M34" s="183"/>
      <c r="N34" s="183"/>
      <c r="O34" s="183"/>
      <c r="P34" s="183"/>
      <c r="Q34" s="183"/>
      <c r="R34" s="183"/>
      <c r="S34" s="183"/>
      <c r="T34" s="183"/>
      <c r="U34" s="183"/>
      <c r="V34" s="183"/>
      <c r="W34" s="183"/>
      <c r="X34" s="183"/>
      <c r="Y34" s="183"/>
      <c r="Z34" s="183"/>
    </row>
    <row r="35" spans="1:26" ht="30" customHeight="1">
      <c r="A35" s="183"/>
      <c r="B35" s="22"/>
      <c r="C35" s="348">
        <v>3</v>
      </c>
      <c r="D35" s="436" t="s">
        <v>248</v>
      </c>
      <c r="E35" s="437"/>
      <c r="F35" s="438"/>
      <c r="G35" s="231"/>
      <c r="H35" s="11"/>
      <c r="I35" s="167">
        <f>IF(AND(G35="",COUNTA(G34)&gt;0),1,0)</f>
        <v>0</v>
      </c>
      <c r="J35" s="169" t="str">
        <f t="shared" si="1"/>
        <v/>
      </c>
      <c r="K35" s="173">
        <f>'4) Drivers'!$M$13</f>
        <v>0</v>
      </c>
      <c r="L35" s="183"/>
      <c r="M35" s="183"/>
      <c r="N35" s="183"/>
      <c r="O35" s="183"/>
      <c r="P35" s="183"/>
      <c r="Q35" s="183"/>
      <c r="R35" s="183"/>
      <c r="S35" s="183"/>
      <c r="T35" s="183"/>
      <c r="U35" s="183"/>
      <c r="V35" s="183"/>
      <c r="W35" s="183"/>
      <c r="X35" s="183"/>
      <c r="Y35" s="183"/>
      <c r="Z35" s="183"/>
    </row>
    <row r="36" spans="1:26">
      <c r="A36" s="183"/>
      <c r="B36" s="22"/>
      <c r="C36" s="23"/>
      <c r="D36" s="8"/>
      <c r="E36" s="8"/>
      <c r="F36" s="8"/>
      <c r="G36" s="8"/>
      <c r="H36" s="11"/>
      <c r="I36" s="183"/>
      <c r="J36" s="183"/>
      <c r="K36" s="183"/>
      <c r="L36" s="183"/>
      <c r="M36" s="183"/>
      <c r="N36" s="183"/>
      <c r="O36" s="183"/>
      <c r="P36" s="183"/>
      <c r="Q36" s="183"/>
      <c r="R36" s="183"/>
      <c r="S36" s="183"/>
      <c r="T36" s="183"/>
      <c r="U36" s="183"/>
      <c r="V36" s="183"/>
      <c r="W36" s="183"/>
      <c r="X36" s="183"/>
      <c r="Y36" s="183"/>
      <c r="Z36" s="183"/>
    </row>
    <row r="37" spans="1:26" ht="30" customHeight="1">
      <c r="A37" s="183"/>
      <c r="B37" s="22"/>
      <c r="C37" s="210" t="s">
        <v>262</v>
      </c>
      <c r="D37" s="211"/>
      <c r="E37" s="211"/>
      <c r="F37" s="212"/>
      <c r="G37" s="199" t="str">
        <f>K37</f>
        <v/>
      </c>
      <c r="H37" s="11"/>
      <c r="I37" s="344">
        <f>SUM(I38:I43)</f>
        <v>0</v>
      </c>
      <c r="J37" s="316" t="str">
        <f>_xlfn.CONCAT(J38&amp;" "&amp;J39)</f>
        <v xml:space="preserve"> </v>
      </c>
      <c r="K37" s="241" t="str">
        <f>IF(G38="No","Coverage not available.",IF(I37=0,"","Missing info in question(s): "&amp;J37))</f>
        <v/>
      </c>
      <c r="L37" s="241">
        <f>IF('2) Coverages'!D16="Yes",1,0)</f>
        <v>0</v>
      </c>
      <c r="M37" s="183"/>
      <c r="N37" s="183"/>
      <c r="O37" s="183"/>
      <c r="P37" s="183"/>
      <c r="Q37" s="183"/>
      <c r="R37" s="183"/>
      <c r="S37" s="183"/>
      <c r="T37" s="183"/>
      <c r="U37" s="183"/>
      <c r="V37" s="183"/>
      <c r="W37" s="183"/>
      <c r="X37" s="183"/>
      <c r="Y37" s="183"/>
      <c r="Z37" s="183"/>
    </row>
    <row r="38" spans="1:26" ht="30" customHeight="1">
      <c r="A38" s="183"/>
      <c r="B38" s="22"/>
      <c r="C38" s="348">
        <v>1</v>
      </c>
      <c r="D38" s="436" t="s">
        <v>263</v>
      </c>
      <c r="E38" s="444"/>
      <c r="F38" s="445"/>
      <c r="G38" s="157"/>
      <c r="H38" s="11"/>
      <c r="I38" s="167">
        <f>IF(AND(G38="",COUNTA($G39:$G$43)&gt;0),1,0)</f>
        <v>0</v>
      </c>
      <c r="J38" s="172" t="str">
        <f>IF(I38&gt;0,C38,"")</f>
        <v/>
      </c>
      <c r="K38" s="183"/>
      <c r="L38" s="183"/>
      <c r="M38" s="183"/>
      <c r="N38" s="183"/>
      <c r="O38" s="183"/>
      <c r="P38" s="183"/>
      <c r="Q38" s="183"/>
      <c r="R38" s="183"/>
      <c r="S38" s="183"/>
      <c r="T38" s="183"/>
      <c r="U38" s="183"/>
      <c r="V38" s="183"/>
      <c r="W38" s="183"/>
      <c r="X38" s="183"/>
      <c r="Y38" s="183"/>
      <c r="Z38" s="183"/>
    </row>
    <row r="39" spans="1:26">
      <c r="A39" s="183"/>
      <c r="B39" s="22"/>
      <c r="C39" s="418">
        <v>2</v>
      </c>
      <c r="D39" s="443" t="s">
        <v>264</v>
      </c>
      <c r="E39" s="443"/>
      <c r="F39" s="237" t="s">
        <v>250</v>
      </c>
      <c r="G39" s="158"/>
      <c r="H39" s="11"/>
      <c r="I39" s="167">
        <f>IF(AND(G39="",COUNTA($G40:$G$43)&gt;0),1,0)</f>
        <v>0</v>
      </c>
      <c r="J39" s="442" t="str">
        <f>IF(SUM(I39:I43)&gt;0,C39,"")</f>
        <v/>
      </c>
      <c r="K39" s="183"/>
      <c r="L39" s="183"/>
      <c r="M39" s="183"/>
      <c r="N39" s="183"/>
      <c r="O39" s="183"/>
      <c r="P39" s="183"/>
      <c r="Q39" s="183"/>
      <c r="R39" s="183"/>
      <c r="S39" s="183"/>
      <c r="T39" s="183"/>
      <c r="U39" s="183"/>
      <c r="V39" s="183"/>
      <c r="W39" s="183"/>
      <c r="X39" s="183"/>
      <c r="Y39" s="183"/>
      <c r="Z39" s="183"/>
    </row>
    <row r="40" spans="1:26">
      <c r="A40" s="183"/>
      <c r="B40" s="22"/>
      <c r="C40" s="418"/>
      <c r="D40" s="443"/>
      <c r="E40" s="443"/>
      <c r="F40" s="237" t="s">
        <v>251</v>
      </c>
      <c r="G40" s="158"/>
      <c r="H40" s="11"/>
      <c r="I40" s="167">
        <f>IF(AND(G40="",COUNTA($G41:$G$43)&gt;0),1,0)</f>
        <v>0</v>
      </c>
      <c r="J40" s="442"/>
      <c r="K40" s="183"/>
      <c r="L40" s="183"/>
      <c r="M40" s="183"/>
      <c r="N40" s="183"/>
      <c r="O40" s="183"/>
      <c r="P40" s="183"/>
      <c r="Q40" s="183"/>
      <c r="R40" s="183"/>
      <c r="S40" s="183"/>
      <c r="T40" s="183"/>
      <c r="U40" s="183"/>
      <c r="V40" s="183"/>
      <c r="W40" s="183"/>
      <c r="X40" s="183"/>
      <c r="Y40" s="183"/>
      <c r="Z40" s="183"/>
    </row>
    <row r="41" spans="1:26">
      <c r="A41" s="183"/>
      <c r="B41" s="22"/>
      <c r="C41" s="418"/>
      <c r="D41" s="443"/>
      <c r="E41" s="443"/>
      <c r="F41" s="237" t="s">
        <v>265</v>
      </c>
      <c r="G41" s="158"/>
      <c r="H41" s="11"/>
      <c r="I41" s="167">
        <f>IF(AND(G41="",COUNTA($G42:$G$43)&gt;0),1,0)</f>
        <v>0</v>
      </c>
      <c r="J41" s="442"/>
      <c r="K41" s="183"/>
      <c r="L41" s="183"/>
      <c r="M41" s="183"/>
      <c r="N41" s="183"/>
      <c r="O41" s="183"/>
      <c r="P41" s="183"/>
      <c r="Q41" s="183"/>
      <c r="R41" s="183"/>
      <c r="S41" s="183"/>
      <c r="T41" s="183"/>
      <c r="U41" s="183"/>
      <c r="V41" s="183"/>
      <c r="W41" s="183"/>
      <c r="X41" s="183"/>
      <c r="Y41" s="183"/>
      <c r="Z41" s="183"/>
    </row>
    <row r="42" spans="1:26">
      <c r="A42" s="183"/>
      <c r="B42" s="22"/>
      <c r="C42" s="418"/>
      <c r="D42" s="443"/>
      <c r="E42" s="443"/>
      <c r="F42" s="237" t="s">
        <v>266</v>
      </c>
      <c r="G42" s="158"/>
      <c r="H42" s="11"/>
      <c r="I42" s="167">
        <f>IF(AND(G42="",COUNTA($G43:$G$43)&gt;0),1,0)</f>
        <v>0</v>
      </c>
      <c r="J42" s="442"/>
      <c r="K42" s="183"/>
      <c r="L42" s="183"/>
      <c r="M42" s="183"/>
      <c r="N42" s="183"/>
      <c r="O42" s="183"/>
      <c r="P42" s="183"/>
      <c r="Q42" s="183"/>
      <c r="R42" s="183"/>
      <c r="S42" s="183"/>
      <c r="T42" s="183"/>
      <c r="U42" s="183"/>
      <c r="V42" s="183"/>
      <c r="W42" s="183"/>
      <c r="X42" s="183"/>
      <c r="Y42" s="183"/>
      <c r="Z42" s="183"/>
    </row>
    <row r="43" spans="1:26">
      <c r="A43" s="183"/>
      <c r="B43" s="22"/>
      <c r="C43" s="418"/>
      <c r="D43" s="443"/>
      <c r="E43" s="443"/>
      <c r="F43" s="239" t="s">
        <v>267</v>
      </c>
      <c r="G43" s="158"/>
      <c r="H43" s="11"/>
      <c r="I43" s="167">
        <f>IF(AND(G43="",COUNTA(G42)&gt;0),1,0)</f>
        <v>0</v>
      </c>
      <c r="J43" s="442"/>
      <c r="K43" s="183"/>
      <c r="L43" s="183"/>
      <c r="M43" s="183"/>
      <c r="N43" s="183"/>
      <c r="O43" s="183"/>
      <c r="P43" s="183"/>
      <c r="Q43" s="183"/>
      <c r="R43" s="183"/>
      <c r="S43" s="183"/>
      <c r="T43" s="183"/>
      <c r="U43" s="183"/>
      <c r="V43" s="183"/>
      <c r="W43" s="183"/>
      <c r="X43" s="183"/>
      <c r="Y43" s="183"/>
      <c r="Z43" s="183"/>
    </row>
    <row r="44" spans="1:26" ht="16.149999999999999" thickBot="1">
      <c r="A44" s="183"/>
      <c r="B44" s="14"/>
      <c r="C44" s="15"/>
      <c r="D44" s="15"/>
      <c r="E44" s="15"/>
      <c r="F44" s="15"/>
      <c r="G44" s="15"/>
      <c r="H44" s="16"/>
      <c r="I44" s="183"/>
      <c r="J44" s="183"/>
      <c r="K44" s="183"/>
      <c r="L44" s="183"/>
      <c r="M44" s="183"/>
      <c r="N44" s="183"/>
      <c r="O44" s="183"/>
      <c r="P44" s="183"/>
      <c r="Q44" s="183"/>
      <c r="R44" s="183"/>
      <c r="S44" s="183"/>
      <c r="T44" s="183"/>
      <c r="U44" s="183"/>
      <c r="V44" s="183"/>
      <c r="W44" s="183"/>
      <c r="X44" s="183"/>
      <c r="Y44" s="183"/>
      <c r="Z44" s="183"/>
    </row>
    <row r="45" spans="1:26">
      <c r="A45" s="183"/>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row>
    <row r="46" spans="1:26">
      <c r="A46" s="183"/>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row>
    <row r="47" spans="1:26">
      <c r="A47" s="183"/>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row>
    <row r="48" spans="1:26">
      <c r="A48" s="183"/>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row>
    <row r="49" spans="1:26">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row>
    <row r="50" spans="1:26">
      <c r="A50" s="183"/>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row>
    <row r="51" spans="1:26">
      <c r="A51" s="183"/>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row>
    <row r="52" spans="1:26">
      <c r="A52" s="183"/>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row>
    <row r="53" spans="1:26">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row>
    <row r="54" spans="1:26">
      <c r="A54" s="183"/>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row>
    <row r="55" spans="1:26">
      <c r="A55" s="183"/>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row>
    <row r="56" spans="1:26">
      <c r="A56" s="183"/>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row>
    <row r="57" spans="1:26">
      <c r="A57" s="183"/>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row>
    <row r="58" spans="1:26">
      <c r="A58" s="183"/>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row>
    <row r="59" spans="1:26">
      <c r="A59" s="183"/>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row>
    <row r="60" spans="1:26">
      <c r="A60" s="183"/>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row>
    <row r="61" spans="1:26">
      <c r="A61" s="183"/>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row>
    <row r="62" spans="1:26">
      <c r="A62" s="183"/>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row>
    <row r="63" spans="1:26">
      <c r="A63" s="183"/>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row>
    <row r="64" spans="1:26">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row>
    <row r="65" spans="1:26">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row>
    <row r="66" spans="1:26">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row>
    <row r="67" spans="1:26">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row>
    <row r="68" spans="1:26">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row>
    <row r="69" spans="1:26">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row>
    <row r="70" spans="1:26">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row>
    <row r="71" spans="1:26">
      <c r="A71" s="183"/>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row>
    <row r="72" spans="1:26">
      <c r="A72" s="183"/>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row>
    <row r="73" spans="1:26">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row>
    <row r="74" spans="1:26">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row>
    <row r="75" spans="1:26">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row>
    <row r="76" spans="1:26">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row>
    <row r="77" spans="1:26">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row>
    <row r="78" spans="1:26">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row>
    <row r="79" spans="1:26">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row>
    <row r="80" spans="1:26">
      <c r="A80" s="183"/>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row>
    <row r="81" spans="1:26">
      <c r="A81" s="183"/>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row>
    <row r="82" spans="1:26">
      <c r="A82" s="183"/>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row>
    <row r="83" spans="1:26">
      <c r="A83" s="183"/>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row>
    <row r="84" spans="1:26">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row>
    <row r="85" spans="1:26">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1:26">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row>
    <row r="87" spans="1:26">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row>
    <row r="88" spans="1:26">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row>
    <row r="89" spans="1:26">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row>
    <row r="90" spans="1:26">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row>
    <row r="91" spans="1:26">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row>
    <row r="92" spans="1:26">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row>
    <row r="93" spans="1:26">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row>
    <row r="94" spans="1:26">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row>
    <row r="95" spans="1:26">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row>
    <row r="96" spans="1:26">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row>
    <row r="97" spans="1:26">
      <c r="A97" s="183"/>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row>
    <row r="98" spans="1:26">
      <c r="A98" s="183"/>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row>
    <row r="99" spans="1:26">
      <c r="A99" s="183"/>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row>
    <row r="100" spans="1:26">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row>
    <row r="101" spans="1:26">
      <c r="A101" s="183"/>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row>
    <row r="102" spans="1:26">
      <c r="A102" s="183"/>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row>
    <row r="103" spans="1:26">
      <c r="A103" s="183"/>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row>
    <row r="104" spans="1:26">
      <c r="B104" s="302"/>
      <c r="C104" s="302"/>
      <c r="D104" s="302"/>
      <c r="E104" s="302"/>
      <c r="F104" s="302"/>
      <c r="G104" s="302"/>
    </row>
    <row r="105" spans="1:26">
      <c r="B105" s="302"/>
      <c r="C105" s="302"/>
      <c r="D105" s="302"/>
      <c r="E105" s="302"/>
      <c r="F105" s="302"/>
      <c r="G105" s="302"/>
    </row>
    <row r="106" spans="1:26">
      <c r="B106" s="302"/>
      <c r="C106" s="302"/>
      <c r="D106" s="302"/>
      <c r="E106" s="302"/>
      <c r="F106" s="302"/>
      <c r="G106" s="302"/>
    </row>
    <row r="107" spans="1:26">
      <c r="B107" s="302"/>
      <c r="C107" s="302"/>
      <c r="D107" s="302"/>
      <c r="E107" s="302"/>
      <c r="F107" s="302"/>
      <c r="G107" s="302"/>
    </row>
    <row r="108" spans="1:26">
      <c r="B108" s="302"/>
      <c r="C108" s="302"/>
      <c r="D108" s="302"/>
      <c r="E108" s="302"/>
      <c r="F108" s="302"/>
      <c r="G108" s="302"/>
    </row>
    <row r="109" spans="1:26">
      <c r="B109" s="302"/>
      <c r="C109" s="302"/>
      <c r="D109" s="302"/>
      <c r="E109" s="302"/>
      <c r="F109" s="302"/>
      <c r="G109" s="302"/>
    </row>
    <row r="110" spans="1:26">
      <c r="B110" s="302"/>
      <c r="C110" s="302"/>
      <c r="D110" s="302"/>
      <c r="E110" s="302"/>
      <c r="F110" s="302"/>
      <c r="G110" s="302"/>
    </row>
    <row r="111" spans="1:26">
      <c r="B111" s="302"/>
      <c r="C111" s="302"/>
      <c r="D111" s="302"/>
      <c r="E111" s="302"/>
      <c r="F111" s="302"/>
      <c r="G111" s="302"/>
    </row>
    <row r="112" spans="1:26">
      <c r="B112" s="302"/>
      <c r="C112" s="302"/>
      <c r="D112" s="302"/>
      <c r="E112" s="302"/>
      <c r="F112" s="302"/>
      <c r="G112" s="302"/>
    </row>
    <row r="113" spans="2:7">
      <c r="B113" s="302"/>
      <c r="C113" s="302"/>
      <c r="D113" s="302"/>
      <c r="E113" s="302"/>
      <c r="F113" s="302"/>
      <c r="G113" s="302"/>
    </row>
    <row r="114" spans="2:7">
      <c r="B114" s="302"/>
      <c r="C114" s="302"/>
      <c r="D114" s="302"/>
      <c r="E114" s="302"/>
      <c r="F114" s="302"/>
      <c r="G114" s="302"/>
    </row>
    <row r="115" spans="2:7">
      <c r="B115" s="302"/>
      <c r="C115" s="302"/>
      <c r="D115" s="302"/>
      <c r="E115" s="302"/>
      <c r="F115" s="302"/>
      <c r="G115" s="302"/>
    </row>
    <row r="116" spans="2:7">
      <c r="B116" s="302"/>
      <c r="C116" s="302"/>
      <c r="D116" s="302"/>
      <c r="E116" s="302"/>
      <c r="F116" s="302"/>
      <c r="G116" s="302"/>
    </row>
    <row r="117" spans="2:7">
      <c r="B117" s="302"/>
      <c r="C117" s="302"/>
      <c r="D117" s="302"/>
      <c r="E117" s="302"/>
      <c r="F117" s="302"/>
      <c r="G117" s="302"/>
    </row>
    <row r="118" spans="2:7">
      <c r="B118" s="302"/>
      <c r="C118" s="302"/>
      <c r="D118" s="302"/>
      <c r="E118" s="302"/>
      <c r="F118" s="302"/>
      <c r="G118" s="302"/>
    </row>
    <row r="119" spans="2:7">
      <c r="B119" s="302"/>
      <c r="C119" s="302"/>
      <c r="D119" s="302"/>
      <c r="E119" s="302"/>
      <c r="F119" s="302"/>
      <c r="G119" s="302"/>
    </row>
    <row r="120" spans="2:7">
      <c r="B120" s="302"/>
      <c r="C120" s="302"/>
      <c r="D120" s="302"/>
      <c r="E120" s="302"/>
      <c r="F120" s="302"/>
      <c r="G120" s="302"/>
    </row>
    <row r="121" spans="2:7">
      <c r="B121" s="302"/>
      <c r="C121" s="302"/>
      <c r="D121" s="302"/>
      <c r="E121" s="302"/>
      <c r="F121" s="302"/>
      <c r="G121" s="302"/>
    </row>
    <row r="122" spans="2:7">
      <c r="B122" s="302"/>
      <c r="C122" s="302"/>
      <c r="D122" s="302"/>
      <c r="E122" s="302"/>
      <c r="F122" s="302"/>
      <c r="G122" s="302"/>
    </row>
    <row r="123" spans="2:7">
      <c r="B123" s="302"/>
      <c r="C123" s="302"/>
      <c r="D123" s="302"/>
      <c r="E123" s="302"/>
      <c r="F123" s="302"/>
      <c r="G123" s="302"/>
    </row>
    <row r="124" spans="2:7">
      <c r="B124" s="302"/>
      <c r="C124" s="302"/>
      <c r="D124" s="302"/>
      <c r="E124" s="302"/>
      <c r="F124" s="302"/>
      <c r="G124" s="302"/>
    </row>
    <row r="125" spans="2:7">
      <c r="B125" s="302"/>
      <c r="C125" s="302"/>
      <c r="D125" s="302"/>
      <c r="E125" s="302"/>
      <c r="F125" s="302"/>
      <c r="G125" s="302"/>
    </row>
    <row r="126" spans="2:7">
      <c r="B126" s="302"/>
      <c r="C126" s="302"/>
      <c r="D126" s="302"/>
      <c r="E126" s="302"/>
      <c r="F126" s="302"/>
      <c r="G126" s="302"/>
    </row>
    <row r="127" spans="2:7">
      <c r="B127" s="302"/>
      <c r="C127" s="302"/>
      <c r="D127" s="302"/>
      <c r="E127" s="302"/>
      <c r="F127" s="302"/>
      <c r="G127" s="302"/>
    </row>
    <row r="128" spans="2:7">
      <c r="B128" s="302"/>
      <c r="C128" s="302"/>
      <c r="D128" s="302"/>
      <c r="E128" s="302"/>
      <c r="F128" s="302"/>
      <c r="G128" s="302"/>
    </row>
    <row r="129" spans="2:7">
      <c r="B129" s="302"/>
      <c r="C129" s="302"/>
      <c r="D129" s="302"/>
      <c r="E129" s="302"/>
      <c r="F129" s="302"/>
      <c r="G129" s="302"/>
    </row>
    <row r="130" spans="2:7">
      <c r="B130" s="302"/>
      <c r="C130" s="302"/>
      <c r="D130" s="302"/>
      <c r="E130" s="302"/>
      <c r="F130" s="302"/>
      <c r="G130" s="302"/>
    </row>
    <row r="131" spans="2:7">
      <c r="B131" s="302"/>
      <c r="C131" s="302"/>
      <c r="D131" s="302"/>
      <c r="E131" s="302"/>
      <c r="F131" s="302"/>
      <c r="G131" s="302"/>
    </row>
    <row r="132" spans="2:7">
      <c r="B132" s="302"/>
      <c r="C132" s="302"/>
      <c r="D132" s="302"/>
      <c r="E132" s="302"/>
      <c r="F132" s="302"/>
      <c r="G132" s="302"/>
    </row>
    <row r="133" spans="2:7">
      <c r="B133" s="302"/>
      <c r="C133" s="302"/>
      <c r="D133" s="302"/>
      <c r="E133" s="302"/>
      <c r="F133" s="302"/>
      <c r="G133" s="302"/>
    </row>
    <row r="134" spans="2:7">
      <c r="B134" s="302"/>
      <c r="C134" s="302"/>
      <c r="D134" s="302"/>
      <c r="E134" s="302"/>
      <c r="F134" s="302"/>
      <c r="G134" s="302"/>
    </row>
    <row r="135" spans="2:7">
      <c r="B135" s="302"/>
      <c r="C135" s="302"/>
      <c r="D135" s="302"/>
      <c r="E135" s="302"/>
      <c r="F135" s="302"/>
      <c r="G135" s="302"/>
    </row>
    <row r="136" spans="2:7">
      <c r="B136" s="302"/>
      <c r="C136" s="302"/>
      <c r="D136" s="302"/>
      <c r="E136" s="302"/>
      <c r="F136" s="302"/>
      <c r="G136" s="302"/>
    </row>
    <row r="137" spans="2:7">
      <c r="B137" s="302"/>
      <c r="C137" s="302"/>
      <c r="D137" s="302"/>
      <c r="E137" s="302"/>
      <c r="F137" s="302"/>
      <c r="G137" s="302"/>
    </row>
    <row r="138" spans="2:7">
      <c r="B138" s="302"/>
      <c r="C138" s="302"/>
      <c r="D138" s="302"/>
      <c r="E138" s="302"/>
      <c r="F138" s="302"/>
      <c r="G138" s="302"/>
    </row>
    <row r="139" spans="2:7">
      <c r="B139" s="302"/>
      <c r="C139" s="302"/>
      <c r="D139" s="302"/>
      <c r="E139" s="302"/>
      <c r="F139" s="302"/>
      <c r="G139" s="302"/>
    </row>
    <row r="140" spans="2:7">
      <c r="B140" s="302"/>
      <c r="C140" s="302"/>
      <c r="D140" s="302"/>
      <c r="E140" s="302"/>
      <c r="F140" s="302"/>
      <c r="G140" s="302"/>
    </row>
    <row r="141" spans="2:7">
      <c r="B141" s="302"/>
      <c r="C141" s="302"/>
      <c r="D141" s="302"/>
      <c r="E141" s="302"/>
      <c r="F141" s="302"/>
      <c r="G141" s="302"/>
    </row>
    <row r="142" spans="2:7">
      <c r="B142" s="302"/>
      <c r="C142" s="302"/>
      <c r="D142" s="302"/>
      <c r="E142" s="302"/>
      <c r="F142" s="302"/>
      <c r="G142" s="302"/>
    </row>
    <row r="143" spans="2:7">
      <c r="B143" s="302"/>
      <c r="C143" s="302"/>
      <c r="D143" s="302"/>
      <c r="E143" s="302"/>
      <c r="F143" s="302"/>
      <c r="G143" s="302"/>
    </row>
    <row r="144" spans="2:7">
      <c r="B144" s="302"/>
      <c r="C144" s="302"/>
      <c r="D144" s="302"/>
      <c r="E144" s="302"/>
      <c r="F144" s="302"/>
      <c r="G144" s="302"/>
    </row>
    <row r="145" spans="2:7">
      <c r="B145" s="302"/>
      <c r="C145" s="302"/>
      <c r="D145" s="302"/>
      <c r="E145" s="302"/>
      <c r="F145" s="302"/>
      <c r="G145" s="302"/>
    </row>
    <row r="146" spans="2:7">
      <c r="B146" s="302"/>
      <c r="C146" s="302"/>
      <c r="D146" s="302"/>
      <c r="E146" s="302"/>
      <c r="F146" s="302"/>
      <c r="G146" s="302"/>
    </row>
    <row r="147" spans="2:7">
      <c r="B147" s="302"/>
      <c r="C147" s="302"/>
      <c r="D147" s="302"/>
      <c r="E147" s="302"/>
      <c r="F147" s="302"/>
      <c r="G147" s="302"/>
    </row>
    <row r="148" spans="2:7">
      <c r="B148" s="302"/>
      <c r="C148" s="302"/>
      <c r="D148" s="302"/>
      <c r="E148" s="302"/>
      <c r="F148" s="302"/>
      <c r="G148" s="302"/>
    </row>
    <row r="149" spans="2:7">
      <c r="B149" s="302"/>
      <c r="C149" s="302"/>
      <c r="D149" s="302"/>
      <c r="E149" s="302"/>
      <c r="F149" s="302"/>
      <c r="G149" s="302"/>
    </row>
    <row r="150" spans="2:7">
      <c r="B150" s="302"/>
      <c r="C150" s="302"/>
      <c r="D150" s="302"/>
      <c r="E150" s="302"/>
      <c r="F150" s="302"/>
      <c r="G150" s="302"/>
    </row>
    <row r="151" spans="2:7">
      <c r="B151" s="302"/>
      <c r="C151" s="302"/>
      <c r="D151" s="302"/>
      <c r="E151" s="302"/>
      <c r="F151" s="302"/>
      <c r="G151" s="302"/>
    </row>
    <row r="152" spans="2:7">
      <c r="B152" s="302"/>
      <c r="C152" s="302"/>
      <c r="D152" s="302"/>
      <c r="E152" s="302"/>
      <c r="F152" s="302"/>
      <c r="G152" s="302"/>
    </row>
    <row r="153" spans="2:7">
      <c r="B153" s="302"/>
      <c r="C153" s="302"/>
      <c r="D153" s="302"/>
      <c r="E153" s="302"/>
      <c r="F153" s="302"/>
      <c r="G153" s="302"/>
    </row>
    <row r="154" spans="2:7">
      <c r="B154" s="302"/>
      <c r="C154" s="302"/>
      <c r="D154" s="302"/>
      <c r="E154" s="302"/>
      <c r="F154" s="302"/>
      <c r="G154" s="302"/>
    </row>
    <row r="155" spans="2:7">
      <c r="B155" s="302"/>
      <c r="C155" s="302"/>
      <c r="D155" s="302"/>
      <c r="E155" s="302"/>
      <c r="F155" s="302"/>
      <c r="G155" s="302"/>
    </row>
    <row r="156" spans="2:7">
      <c r="B156" s="302"/>
      <c r="C156" s="302"/>
      <c r="D156" s="302"/>
      <c r="E156" s="302"/>
      <c r="F156" s="302"/>
      <c r="G156" s="302"/>
    </row>
    <row r="157" spans="2:7">
      <c r="B157" s="302"/>
      <c r="C157" s="302"/>
      <c r="D157" s="302"/>
      <c r="E157" s="302"/>
      <c r="F157" s="302"/>
      <c r="G157" s="302"/>
    </row>
    <row r="158" spans="2:7">
      <c r="B158" s="302"/>
      <c r="C158" s="302"/>
      <c r="D158" s="302"/>
      <c r="E158" s="302"/>
      <c r="F158" s="302"/>
      <c r="G158" s="302"/>
    </row>
    <row r="159" spans="2:7">
      <c r="B159" s="302"/>
      <c r="C159" s="302"/>
      <c r="D159" s="302"/>
      <c r="E159" s="302"/>
      <c r="F159" s="302"/>
      <c r="G159" s="302"/>
    </row>
    <row r="160" spans="2:7">
      <c r="B160" s="302"/>
      <c r="C160" s="302"/>
      <c r="D160" s="302"/>
      <c r="E160" s="302"/>
      <c r="F160" s="302"/>
      <c r="G160" s="302"/>
    </row>
    <row r="161" spans="2:7">
      <c r="B161" s="302"/>
      <c r="C161" s="302"/>
      <c r="D161" s="302"/>
      <c r="E161" s="302"/>
      <c r="F161" s="302"/>
      <c r="G161" s="302"/>
    </row>
    <row r="162" spans="2:7">
      <c r="B162" s="302"/>
      <c r="C162" s="302"/>
      <c r="D162" s="302"/>
      <c r="E162" s="302"/>
      <c r="F162" s="302"/>
      <c r="G162" s="302"/>
    </row>
    <row r="163" spans="2:7">
      <c r="B163" s="302"/>
      <c r="C163" s="302"/>
      <c r="D163" s="302"/>
      <c r="E163" s="302"/>
      <c r="F163" s="302"/>
      <c r="G163" s="302"/>
    </row>
    <row r="164" spans="2:7">
      <c r="B164" s="302"/>
      <c r="C164" s="302"/>
      <c r="D164" s="302"/>
      <c r="E164" s="302"/>
      <c r="F164" s="302"/>
      <c r="G164" s="302"/>
    </row>
    <row r="165" spans="2:7">
      <c r="B165" s="302"/>
      <c r="C165" s="302"/>
      <c r="D165" s="302"/>
      <c r="E165" s="302"/>
      <c r="F165" s="302"/>
      <c r="G165" s="302"/>
    </row>
    <row r="166" spans="2:7">
      <c r="B166" s="302"/>
      <c r="C166" s="302"/>
      <c r="D166" s="302"/>
      <c r="E166" s="302"/>
      <c r="F166" s="302"/>
      <c r="G166" s="302"/>
    </row>
    <row r="167" spans="2:7">
      <c r="B167" s="302"/>
      <c r="C167" s="302"/>
      <c r="D167" s="302"/>
      <c r="E167" s="302"/>
      <c r="F167" s="302"/>
      <c r="G167" s="302"/>
    </row>
    <row r="168" spans="2:7">
      <c r="B168" s="302"/>
      <c r="C168" s="302"/>
      <c r="D168" s="302"/>
      <c r="E168" s="302"/>
      <c r="F168" s="302"/>
      <c r="G168" s="302"/>
    </row>
    <row r="169" spans="2:7">
      <c r="B169" s="302"/>
      <c r="C169" s="302"/>
      <c r="D169" s="302"/>
      <c r="E169" s="302"/>
      <c r="F169" s="302"/>
      <c r="G169" s="302"/>
    </row>
    <row r="170" spans="2:7">
      <c r="B170" s="302"/>
      <c r="C170" s="302"/>
      <c r="D170" s="302"/>
      <c r="E170" s="302"/>
      <c r="F170" s="302"/>
      <c r="G170" s="302"/>
    </row>
    <row r="171" spans="2:7">
      <c r="B171" s="302"/>
      <c r="C171" s="302"/>
      <c r="D171" s="302"/>
      <c r="E171" s="302"/>
      <c r="F171" s="302"/>
      <c r="G171" s="302"/>
    </row>
    <row r="172" spans="2:7">
      <c r="B172" s="302"/>
      <c r="C172" s="302"/>
      <c r="D172" s="302"/>
      <c r="E172" s="302"/>
      <c r="F172" s="302"/>
      <c r="G172" s="302"/>
    </row>
    <row r="173" spans="2:7">
      <c r="B173" s="302"/>
      <c r="C173" s="302"/>
      <c r="D173" s="302"/>
      <c r="E173" s="302"/>
      <c r="F173" s="302"/>
      <c r="G173" s="302"/>
    </row>
    <row r="174" spans="2:7">
      <c r="B174" s="302"/>
      <c r="C174" s="302"/>
      <c r="D174" s="302"/>
      <c r="E174" s="302"/>
      <c r="F174" s="302"/>
      <c r="G174" s="302"/>
    </row>
    <row r="175" spans="2:7">
      <c r="B175" s="302"/>
      <c r="C175" s="302"/>
      <c r="D175" s="302"/>
      <c r="E175" s="302"/>
      <c r="F175" s="302"/>
      <c r="G175" s="302"/>
    </row>
    <row r="176" spans="2:7">
      <c r="B176" s="302"/>
      <c r="C176" s="302"/>
      <c r="D176" s="302"/>
      <c r="E176" s="302"/>
      <c r="F176" s="302"/>
      <c r="G176" s="302"/>
    </row>
    <row r="177" spans="2:7">
      <c r="B177" s="302"/>
      <c r="C177" s="302"/>
      <c r="D177" s="302"/>
      <c r="E177" s="302"/>
      <c r="F177" s="302"/>
      <c r="G177" s="302"/>
    </row>
    <row r="178" spans="2:7">
      <c r="B178" s="302"/>
      <c r="C178" s="302"/>
      <c r="D178" s="302"/>
      <c r="E178" s="302"/>
      <c r="F178" s="302"/>
      <c r="G178" s="302"/>
    </row>
    <row r="179" spans="2:7">
      <c r="B179" s="302"/>
      <c r="C179" s="302"/>
      <c r="D179" s="302"/>
      <c r="E179" s="302"/>
      <c r="F179" s="302"/>
      <c r="G179" s="302"/>
    </row>
    <row r="180" spans="2:7">
      <c r="B180" s="302"/>
      <c r="C180" s="302"/>
      <c r="D180" s="302"/>
      <c r="E180" s="302"/>
      <c r="F180" s="302"/>
      <c r="G180" s="302"/>
    </row>
    <row r="181" spans="2:7">
      <c r="B181" s="302"/>
      <c r="C181" s="302"/>
      <c r="D181" s="302"/>
      <c r="E181" s="302"/>
      <c r="F181" s="302"/>
      <c r="G181" s="302"/>
    </row>
    <row r="182" spans="2:7">
      <c r="B182" s="302"/>
      <c r="C182" s="302"/>
      <c r="D182" s="302"/>
      <c r="E182" s="302"/>
      <c r="F182" s="302"/>
      <c r="G182" s="302"/>
    </row>
    <row r="183" spans="2:7">
      <c r="B183" s="302"/>
      <c r="C183" s="302"/>
      <c r="D183" s="302"/>
      <c r="E183" s="302"/>
      <c r="F183" s="302"/>
      <c r="G183" s="302"/>
    </row>
    <row r="184" spans="2:7">
      <c r="B184" s="302"/>
      <c r="C184" s="302"/>
      <c r="D184" s="302"/>
      <c r="E184" s="302"/>
      <c r="F184" s="302"/>
      <c r="G184" s="302"/>
    </row>
    <row r="185" spans="2:7">
      <c r="B185" s="302"/>
      <c r="C185" s="302"/>
      <c r="D185" s="302"/>
      <c r="E185" s="302"/>
      <c r="F185" s="302"/>
      <c r="G185" s="302"/>
    </row>
    <row r="186" spans="2:7">
      <c r="B186" s="302"/>
      <c r="C186" s="302"/>
      <c r="D186" s="302"/>
      <c r="E186" s="302"/>
      <c r="F186" s="302"/>
      <c r="G186" s="302"/>
    </row>
    <row r="187" spans="2:7">
      <c r="B187" s="302"/>
      <c r="C187" s="302"/>
      <c r="D187" s="302"/>
      <c r="E187" s="302"/>
      <c r="F187" s="302"/>
      <c r="G187" s="302"/>
    </row>
    <row r="188" spans="2:7">
      <c r="B188" s="302"/>
      <c r="C188" s="302"/>
      <c r="D188" s="302"/>
      <c r="E188" s="302"/>
      <c r="F188" s="302"/>
      <c r="G188" s="302"/>
    </row>
    <row r="189" spans="2:7">
      <c r="B189" s="302"/>
      <c r="C189" s="302"/>
      <c r="D189" s="302"/>
      <c r="E189" s="302"/>
      <c r="F189" s="302"/>
      <c r="G189" s="302"/>
    </row>
    <row r="190" spans="2:7">
      <c r="B190" s="302"/>
      <c r="C190" s="302"/>
      <c r="D190" s="302"/>
      <c r="E190" s="302"/>
      <c r="F190" s="302"/>
      <c r="G190" s="302"/>
    </row>
    <row r="191" spans="2:7">
      <c r="B191" s="302"/>
      <c r="C191" s="302"/>
      <c r="D191" s="302"/>
      <c r="E191" s="302"/>
      <c r="F191" s="302"/>
      <c r="G191" s="302"/>
    </row>
    <row r="192" spans="2:7">
      <c r="B192" s="302"/>
      <c r="C192" s="302"/>
      <c r="D192" s="302"/>
      <c r="E192" s="302"/>
      <c r="F192" s="302"/>
      <c r="G192" s="302"/>
    </row>
    <row r="193" spans="2:7">
      <c r="B193" s="302"/>
      <c r="C193" s="302"/>
      <c r="D193" s="302"/>
      <c r="E193" s="302"/>
      <c r="F193" s="302"/>
      <c r="G193" s="302"/>
    </row>
    <row r="194" spans="2:7">
      <c r="B194" s="302"/>
      <c r="C194" s="302"/>
      <c r="D194" s="302"/>
      <c r="E194" s="302"/>
      <c r="F194" s="302"/>
      <c r="G194" s="302"/>
    </row>
    <row r="195" spans="2:7">
      <c r="B195" s="302"/>
      <c r="C195" s="302"/>
      <c r="D195" s="302"/>
      <c r="E195" s="302"/>
      <c r="F195" s="302"/>
      <c r="G195" s="302"/>
    </row>
    <row r="196" spans="2:7">
      <c r="B196" s="302"/>
      <c r="C196" s="302"/>
      <c r="D196" s="302"/>
      <c r="E196" s="302"/>
      <c r="F196" s="302"/>
      <c r="G196" s="302"/>
    </row>
    <row r="197" spans="2:7">
      <c r="B197" s="302"/>
      <c r="C197" s="302"/>
      <c r="D197" s="302"/>
      <c r="E197" s="302"/>
      <c r="F197" s="302"/>
      <c r="G197" s="302"/>
    </row>
    <row r="198" spans="2:7">
      <c r="B198" s="302"/>
      <c r="C198" s="302"/>
      <c r="D198" s="302"/>
      <c r="E198" s="302"/>
      <c r="F198" s="302"/>
      <c r="G198" s="302"/>
    </row>
    <row r="199" spans="2:7">
      <c r="B199" s="302"/>
      <c r="C199" s="302"/>
      <c r="D199" s="302"/>
      <c r="E199" s="302"/>
      <c r="F199" s="302"/>
      <c r="G199" s="302"/>
    </row>
    <row r="200" spans="2:7">
      <c r="B200" s="302"/>
      <c r="C200" s="302"/>
      <c r="D200" s="302"/>
      <c r="E200" s="302"/>
      <c r="F200" s="302"/>
      <c r="G200" s="302"/>
    </row>
    <row r="201" spans="2:7">
      <c r="B201" s="302"/>
      <c r="C201" s="302"/>
      <c r="D201" s="302"/>
      <c r="E201" s="302"/>
      <c r="F201" s="302"/>
      <c r="G201" s="302"/>
    </row>
    <row r="202" spans="2:7">
      <c r="B202" s="302"/>
      <c r="C202" s="302"/>
      <c r="D202" s="302"/>
      <c r="E202" s="302"/>
      <c r="F202" s="302"/>
      <c r="G202" s="302"/>
    </row>
    <row r="203" spans="2:7">
      <c r="B203" s="302"/>
      <c r="C203" s="302"/>
      <c r="D203" s="302"/>
      <c r="E203" s="302"/>
      <c r="F203" s="302"/>
      <c r="G203" s="302"/>
    </row>
    <row r="204" spans="2:7">
      <c r="B204" s="302"/>
      <c r="C204" s="302"/>
      <c r="D204" s="302"/>
      <c r="E204" s="302"/>
      <c r="F204" s="302"/>
      <c r="G204" s="302"/>
    </row>
    <row r="205" spans="2:7">
      <c r="B205" s="302"/>
      <c r="C205" s="302"/>
      <c r="D205" s="302"/>
      <c r="E205" s="302"/>
      <c r="F205" s="302"/>
      <c r="G205" s="302"/>
    </row>
    <row r="206" spans="2:7">
      <c r="B206" s="302"/>
      <c r="C206" s="302"/>
      <c r="D206" s="302"/>
      <c r="E206" s="302"/>
      <c r="F206" s="302"/>
      <c r="G206" s="302"/>
    </row>
    <row r="207" spans="2:7">
      <c r="B207" s="302"/>
      <c r="C207" s="302"/>
      <c r="D207" s="302"/>
      <c r="E207" s="302"/>
      <c r="F207" s="302"/>
      <c r="G207" s="302"/>
    </row>
    <row r="208" spans="2:7">
      <c r="B208" s="302"/>
      <c r="C208" s="302"/>
      <c r="D208" s="302"/>
      <c r="E208" s="302"/>
      <c r="F208" s="302"/>
      <c r="G208" s="302"/>
    </row>
    <row r="209" spans="2:7">
      <c r="B209" s="302"/>
      <c r="C209" s="302"/>
      <c r="D209" s="302"/>
      <c r="E209" s="302"/>
      <c r="F209" s="302"/>
      <c r="G209" s="302"/>
    </row>
    <row r="210" spans="2:7">
      <c r="B210" s="302"/>
      <c r="C210" s="302"/>
      <c r="D210" s="302"/>
      <c r="E210" s="302"/>
      <c r="F210" s="302"/>
      <c r="G210" s="302"/>
    </row>
    <row r="211" spans="2:7">
      <c r="B211" s="302"/>
      <c r="C211" s="302"/>
      <c r="D211" s="302"/>
      <c r="E211" s="302"/>
      <c r="F211" s="302"/>
      <c r="G211" s="302"/>
    </row>
    <row r="212" spans="2:7">
      <c r="B212" s="302"/>
      <c r="C212" s="302"/>
      <c r="D212" s="302"/>
      <c r="E212" s="302"/>
      <c r="F212" s="302"/>
      <c r="G212" s="302"/>
    </row>
    <row r="213" spans="2:7">
      <c r="B213" s="302"/>
      <c r="C213" s="302"/>
      <c r="D213" s="302"/>
      <c r="E213" s="302"/>
      <c r="F213" s="302"/>
      <c r="G213" s="302"/>
    </row>
    <row r="214" spans="2:7">
      <c r="B214" s="302"/>
      <c r="C214" s="302"/>
      <c r="D214" s="302"/>
      <c r="E214" s="302"/>
      <c r="F214" s="302"/>
      <c r="G214" s="302"/>
    </row>
    <row r="215" spans="2:7">
      <c r="B215" s="302"/>
      <c r="C215" s="302"/>
      <c r="D215" s="302"/>
      <c r="E215" s="302"/>
      <c r="F215" s="302"/>
      <c r="G215" s="302"/>
    </row>
    <row r="216" spans="2:7">
      <c r="B216" s="302"/>
      <c r="C216" s="302"/>
      <c r="D216" s="302"/>
      <c r="E216" s="302"/>
      <c r="F216" s="302"/>
      <c r="G216" s="302"/>
    </row>
    <row r="217" spans="2:7">
      <c r="B217" s="302"/>
      <c r="C217" s="302"/>
      <c r="D217" s="302"/>
      <c r="E217" s="302"/>
      <c r="F217" s="302"/>
      <c r="G217" s="302"/>
    </row>
    <row r="218" spans="2:7">
      <c r="B218" s="302"/>
      <c r="C218" s="302"/>
      <c r="D218" s="302"/>
      <c r="E218" s="302"/>
      <c r="F218" s="302"/>
      <c r="G218" s="302"/>
    </row>
    <row r="219" spans="2:7">
      <c r="B219" s="302"/>
      <c r="C219" s="302"/>
      <c r="D219" s="302"/>
      <c r="E219" s="302"/>
      <c r="F219" s="302"/>
      <c r="G219" s="302"/>
    </row>
    <row r="220" spans="2:7">
      <c r="B220" s="302"/>
      <c r="C220" s="302"/>
      <c r="D220" s="302"/>
      <c r="E220" s="302"/>
      <c r="F220" s="302"/>
      <c r="G220" s="302"/>
    </row>
    <row r="221" spans="2:7">
      <c r="B221" s="302"/>
      <c r="C221" s="302"/>
      <c r="D221" s="302"/>
      <c r="E221" s="302"/>
      <c r="F221" s="302"/>
      <c r="G221" s="302"/>
    </row>
    <row r="222" spans="2:7">
      <c r="B222" s="302"/>
      <c r="C222" s="302"/>
      <c r="D222" s="302"/>
      <c r="E222" s="302"/>
      <c r="F222" s="302"/>
      <c r="G222" s="302"/>
    </row>
    <row r="223" spans="2:7">
      <c r="B223" s="302"/>
      <c r="C223" s="302"/>
      <c r="D223" s="302"/>
      <c r="E223" s="302"/>
      <c r="F223" s="302"/>
      <c r="G223" s="302"/>
    </row>
    <row r="224" spans="2:7">
      <c r="B224" s="302"/>
      <c r="C224" s="302"/>
      <c r="D224" s="302"/>
      <c r="E224" s="302"/>
      <c r="F224" s="302"/>
      <c r="G224" s="302"/>
    </row>
    <row r="225" spans="2:7">
      <c r="B225" s="302"/>
      <c r="C225" s="302"/>
      <c r="D225" s="302"/>
      <c r="E225" s="302"/>
      <c r="F225" s="302"/>
      <c r="G225" s="302"/>
    </row>
    <row r="226" spans="2:7">
      <c r="B226" s="302"/>
      <c r="C226" s="302"/>
      <c r="D226" s="302"/>
      <c r="E226" s="302"/>
      <c r="F226" s="302"/>
      <c r="G226" s="302"/>
    </row>
    <row r="227" spans="2:7">
      <c r="B227" s="302"/>
      <c r="C227" s="302"/>
      <c r="D227" s="302"/>
      <c r="E227" s="302"/>
      <c r="F227" s="302"/>
      <c r="G227" s="302"/>
    </row>
    <row r="228" spans="2:7">
      <c r="B228" s="302"/>
      <c r="C228" s="302"/>
      <c r="D228" s="302"/>
      <c r="E228" s="302"/>
      <c r="F228" s="302"/>
      <c r="G228" s="302"/>
    </row>
    <row r="229" spans="2:7">
      <c r="B229" s="302"/>
      <c r="C229" s="302"/>
      <c r="D229" s="302"/>
      <c r="E229" s="302"/>
      <c r="F229" s="302"/>
      <c r="G229" s="302"/>
    </row>
    <row r="230" spans="2:7">
      <c r="B230" s="302"/>
      <c r="C230" s="302"/>
      <c r="D230" s="302"/>
      <c r="E230" s="302"/>
      <c r="F230" s="302"/>
      <c r="G230" s="302"/>
    </row>
    <row r="231" spans="2:7">
      <c r="B231" s="302"/>
      <c r="C231" s="302"/>
      <c r="D231" s="302"/>
      <c r="E231" s="302"/>
      <c r="F231" s="302"/>
      <c r="G231" s="302"/>
    </row>
    <row r="232" spans="2:7">
      <c r="B232" s="302"/>
      <c r="C232" s="302"/>
      <c r="D232" s="302"/>
      <c r="E232" s="302"/>
      <c r="F232" s="302"/>
      <c r="G232" s="302"/>
    </row>
    <row r="233" spans="2:7">
      <c r="B233" s="302"/>
      <c r="C233" s="302"/>
      <c r="D233" s="302"/>
      <c r="E233" s="302"/>
      <c r="F233" s="302"/>
      <c r="G233" s="302"/>
    </row>
    <row r="234" spans="2:7">
      <c r="B234" s="302"/>
      <c r="C234" s="302"/>
      <c r="D234" s="302"/>
      <c r="E234" s="302"/>
      <c r="F234" s="302"/>
      <c r="G234" s="302"/>
    </row>
    <row r="235" spans="2:7">
      <c r="B235" s="302"/>
      <c r="C235" s="302"/>
      <c r="D235" s="302"/>
      <c r="E235" s="302"/>
      <c r="F235" s="302"/>
      <c r="G235" s="302"/>
    </row>
    <row r="236" spans="2:7">
      <c r="B236" s="302"/>
      <c r="C236" s="302"/>
      <c r="D236" s="302"/>
      <c r="E236" s="302"/>
      <c r="F236" s="302"/>
      <c r="G236" s="302"/>
    </row>
    <row r="237" spans="2:7">
      <c r="B237" s="302"/>
      <c r="C237" s="302"/>
      <c r="D237" s="302"/>
      <c r="E237" s="302"/>
      <c r="F237" s="302"/>
      <c r="G237" s="302"/>
    </row>
    <row r="238" spans="2:7">
      <c r="B238" s="302"/>
      <c r="C238" s="302"/>
      <c r="D238" s="302"/>
      <c r="E238" s="302"/>
      <c r="F238" s="302"/>
      <c r="G238" s="302"/>
    </row>
    <row r="239" spans="2:7">
      <c r="B239" s="302"/>
      <c r="C239" s="302"/>
      <c r="D239" s="302"/>
      <c r="E239" s="302"/>
      <c r="F239" s="302"/>
      <c r="G239" s="302"/>
    </row>
    <row r="240" spans="2:7">
      <c r="B240" s="302"/>
      <c r="C240" s="302"/>
      <c r="D240" s="302"/>
      <c r="E240" s="302"/>
      <c r="F240" s="302"/>
      <c r="G240" s="302"/>
    </row>
    <row r="241" spans="2:7">
      <c r="B241" s="302"/>
      <c r="C241" s="302"/>
      <c r="D241" s="302"/>
      <c r="E241" s="302"/>
      <c r="F241" s="302"/>
      <c r="G241" s="302"/>
    </row>
    <row r="242" spans="2:7">
      <c r="B242" s="302"/>
      <c r="C242" s="302"/>
      <c r="D242" s="302"/>
      <c r="E242" s="302"/>
      <c r="F242" s="302"/>
      <c r="G242" s="302"/>
    </row>
    <row r="243" spans="2:7">
      <c r="B243" s="302"/>
      <c r="C243" s="302"/>
      <c r="D243" s="302"/>
      <c r="E243" s="302"/>
      <c r="F243" s="302"/>
      <c r="G243" s="302"/>
    </row>
    <row r="244" spans="2:7">
      <c r="B244" s="302"/>
      <c r="C244" s="302"/>
      <c r="D244" s="302"/>
      <c r="E244" s="302"/>
      <c r="F244" s="302"/>
      <c r="G244" s="302"/>
    </row>
    <row r="245" spans="2:7">
      <c r="B245" s="302"/>
      <c r="C245" s="302"/>
      <c r="D245" s="302"/>
      <c r="E245" s="302"/>
      <c r="F245" s="302"/>
      <c r="G245" s="302"/>
    </row>
    <row r="246" spans="2:7">
      <c r="B246" s="302"/>
      <c r="C246" s="302"/>
      <c r="D246" s="302"/>
      <c r="E246" s="302"/>
      <c r="F246" s="302"/>
      <c r="G246" s="302"/>
    </row>
    <row r="247" spans="2:7">
      <c r="B247" s="302"/>
      <c r="C247" s="302"/>
      <c r="D247" s="302"/>
      <c r="E247" s="302"/>
      <c r="F247" s="302"/>
      <c r="G247" s="302"/>
    </row>
    <row r="248" spans="2:7">
      <c r="B248" s="302"/>
      <c r="C248" s="302"/>
      <c r="D248" s="302"/>
      <c r="E248" s="302"/>
      <c r="F248" s="302"/>
      <c r="G248" s="302"/>
    </row>
    <row r="249" spans="2:7">
      <c r="B249" s="302"/>
      <c r="C249" s="302"/>
      <c r="D249" s="302"/>
      <c r="E249" s="302"/>
      <c r="F249" s="302"/>
      <c r="G249" s="302"/>
    </row>
    <row r="250" spans="2:7">
      <c r="B250" s="302"/>
      <c r="C250" s="302"/>
      <c r="D250" s="302"/>
      <c r="E250" s="302"/>
      <c r="F250" s="302"/>
      <c r="G250" s="302"/>
    </row>
    <row r="251" spans="2:7">
      <c r="B251" s="302"/>
      <c r="C251" s="302"/>
      <c r="D251" s="302"/>
      <c r="E251" s="302"/>
      <c r="F251" s="302"/>
      <c r="G251" s="302"/>
    </row>
    <row r="252" spans="2:7">
      <c r="B252" s="302"/>
      <c r="C252" s="302"/>
      <c r="D252" s="302"/>
      <c r="E252" s="302"/>
      <c r="F252" s="302"/>
      <c r="G252" s="302"/>
    </row>
    <row r="253" spans="2:7">
      <c r="B253" s="302"/>
      <c r="C253" s="302"/>
      <c r="D253" s="302"/>
      <c r="E253" s="302"/>
      <c r="F253" s="302"/>
      <c r="G253" s="302"/>
    </row>
    <row r="254" spans="2:7">
      <c r="B254" s="302"/>
      <c r="C254" s="302"/>
      <c r="D254" s="302"/>
      <c r="E254" s="302"/>
      <c r="F254" s="302"/>
      <c r="G254" s="302"/>
    </row>
    <row r="255" spans="2:7">
      <c r="B255" s="302"/>
      <c r="C255" s="302"/>
      <c r="D255" s="302"/>
      <c r="E255" s="302"/>
      <c r="F255" s="302"/>
      <c r="G255" s="302"/>
    </row>
    <row r="256" spans="2:7">
      <c r="B256" s="302"/>
      <c r="C256" s="302"/>
      <c r="D256" s="302"/>
      <c r="E256" s="302"/>
      <c r="F256" s="302"/>
      <c r="G256" s="302"/>
    </row>
    <row r="257" spans="2:7">
      <c r="B257" s="302"/>
      <c r="C257" s="302"/>
      <c r="D257" s="302"/>
      <c r="E257" s="302"/>
      <c r="F257" s="302"/>
      <c r="G257" s="302"/>
    </row>
    <row r="258" spans="2:7">
      <c r="B258" s="302"/>
      <c r="C258" s="302"/>
      <c r="D258" s="302"/>
      <c r="E258" s="302"/>
      <c r="F258" s="302"/>
      <c r="G258" s="302"/>
    </row>
    <row r="259" spans="2:7">
      <c r="B259" s="302"/>
      <c r="C259" s="302"/>
      <c r="D259" s="302"/>
      <c r="E259" s="302"/>
      <c r="F259" s="302"/>
      <c r="G259" s="302"/>
    </row>
    <row r="260" spans="2:7">
      <c r="B260" s="302"/>
      <c r="C260" s="302"/>
      <c r="D260" s="302"/>
      <c r="E260" s="302"/>
      <c r="F260" s="302"/>
      <c r="G260" s="302"/>
    </row>
    <row r="261" spans="2:7">
      <c r="B261" s="302"/>
      <c r="C261" s="302"/>
      <c r="D261" s="302"/>
      <c r="E261" s="302"/>
      <c r="F261" s="302"/>
      <c r="G261" s="302"/>
    </row>
    <row r="262" spans="2:7">
      <c r="B262" s="302"/>
      <c r="C262" s="302"/>
      <c r="D262" s="302"/>
      <c r="E262" s="302"/>
      <c r="F262" s="302"/>
      <c r="G262" s="302"/>
    </row>
    <row r="263" spans="2:7">
      <c r="B263" s="302"/>
      <c r="C263" s="302"/>
      <c r="D263" s="302"/>
      <c r="E263" s="302"/>
      <c r="F263" s="302"/>
      <c r="G263" s="302"/>
    </row>
    <row r="264" spans="2:7">
      <c r="B264" s="302"/>
      <c r="C264" s="302"/>
      <c r="D264" s="302"/>
      <c r="E264" s="302"/>
      <c r="F264" s="302"/>
      <c r="G264" s="302"/>
    </row>
    <row r="265" spans="2:7">
      <c r="B265" s="302"/>
      <c r="C265" s="302"/>
      <c r="D265" s="302"/>
      <c r="E265" s="302"/>
      <c r="F265" s="302"/>
      <c r="G265" s="302"/>
    </row>
    <row r="266" spans="2:7">
      <c r="B266" s="302"/>
      <c r="C266" s="302"/>
      <c r="D266" s="302"/>
      <c r="E266" s="302"/>
      <c r="F266" s="302"/>
      <c r="G266" s="302"/>
    </row>
    <row r="267" spans="2:7">
      <c r="B267" s="302"/>
      <c r="C267" s="302"/>
      <c r="D267" s="302"/>
      <c r="E267" s="302"/>
      <c r="F267" s="302"/>
      <c r="G267" s="302"/>
    </row>
    <row r="268" spans="2:7">
      <c r="B268" s="302"/>
      <c r="C268" s="302"/>
      <c r="D268" s="302"/>
      <c r="E268" s="302"/>
      <c r="F268" s="302"/>
      <c r="G268" s="302"/>
    </row>
    <row r="269" spans="2:7">
      <c r="B269" s="302"/>
      <c r="C269" s="302"/>
      <c r="D269" s="302"/>
      <c r="E269" s="302"/>
      <c r="F269" s="302"/>
      <c r="G269" s="302"/>
    </row>
    <row r="270" spans="2:7">
      <c r="B270" s="302"/>
      <c r="C270" s="302"/>
      <c r="D270" s="302"/>
      <c r="E270" s="302"/>
      <c r="F270" s="302"/>
      <c r="G270" s="302"/>
    </row>
    <row r="271" spans="2:7">
      <c r="B271" s="302"/>
      <c r="C271" s="302"/>
      <c r="D271" s="302"/>
      <c r="E271" s="302"/>
      <c r="F271" s="302"/>
      <c r="G271" s="302"/>
    </row>
    <row r="272" spans="2:7">
      <c r="B272" s="302"/>
      <c r="C272" s="302"/>
      <c r="D272" s="302"/>
      <c r="E272" s="302"/>
      <c r="F272" s="302"/>
      <c r="G272" s="302"/>
    </row>
    <row r="273" spans="2:7">
      <c r="B273" s="302"/>
      <c r="C273" s="302"/>
      <c r="D273" s="302"/>
      <c r="E273" s="302"/>
      <c r="F273" s="302"/>
      <c r="G273" s="302"/>
    </row>
    <row r="274" spans="2:7">
      <c r="B274" s="302"/>
      <c r="C274" s="302"/>
      <c r="D274" s="302"/>
      <c r="E274" s="302"/>
      <c r="F274" s="302"/>
      <c r="G274" s="302"/>
    </row>
    <row r="275" spans="2:7">
      <c r="B275" s="302"/>
      <c r="C275" s="302"/>
      <c r="D275" s="302"/>
      <c r="E275" s="302"/>
      <c r="F275" s="302"/>
      <c r="G275" s="302"/>
    </row>
    <row r="276" spans="2:7">
      <c r="B276" s="302"/>
      <c r="C276" s="302"/>
      <c r="D276" s="302"/>
      <c r="E276" s="302"/>
      <c r="F276" s="302"/>
      <c r="G276" s="302"/>
    </row>
    <row r="277" spans="2:7">
      <c r="B277" s="302"/>
      <c r="C277" s="302"/>
      <c r="D277" s="302"/>
      <c r="E277" s="302"/>
      <c r="F277" s="302"/>
      <c r="G277" s="302"/>
    </row>
    <row r="278" spans="2:7">
      <c r="B278" s="302"/>
      <c r="C278" s="302"/>
      <c r="D278" s="302"/>
      <c r="E278" s="302"/>
      <c r="F278" s="302"/>
      <c r="G278" s="302"/>
    </row>
    <row r="279" spans="2:7">
      <c r="B279" s="302"/>
      <c r="C279" s="302"/>
      <c r="D279" s="302"/>
      <c r="E279" s="302"/>
      <c r="F279" s="302"/>
      <c r="G279" s="302"/>
    </row>
    <row r="280" spans="2:7">
      <c r="B280" s="302"/>
      <c r="C280" s="302"/>
      <c r="D280" s="302"/>
      <c r="E280" s="302"/>
      <c r="F280" s="302"/>
      <c r="G280" s="302"/>
    </row>
    <row r="281" spans="2:7">
      <c r="B281" s="302"/>
      <c r="C281" s="302"/>
      <c r="D281" s="302"/>
      <c r="E281" s="302"/>
      <c r="F281" s="302"/>
      <c r="G281" s="302"/>
    </row>
    <row r="282" spans="2:7">
      <c r="B282" s="302"/>
      <c r="C282" s="302"/>
      <c r="D282" s="302"/>
      <c r="E282" s="302"/>
      <c r="F282" s="302"/>
      <c r="G282" s="302"/>
    </row>
    <row r="283" spans="2:7">
      <c r="B283" s="302"/>
      <c r="C283" s="302"/>
      <c r="D283" s="302"/>
      <c r="E283" s="302"/>
      <c r="F283" s="302"/>
      <c r="G283" s="302"/>
    </row>
    <row r="284" spans="2:7">
      <c r="B284" s="302"/>
      <c r="C284" s="302"/>
      <c r="D284" s="302"/>
      <c r="E284" s="302"/>
      <c r="F284" s="302"/>
      <c r="G284" s="302"/>
    </row>
    <row r="285" spans="2:7">
      <c r="B285" s="302"/>
      <c r="C285" s="302"/>
      <c r="D285" s="302"/>
      <c r="E285" s="302"/>
      <c r="F285" s="302"/>
      <c r="G285" s="302"/>
    </row>
    <row r="286" spans="2:7">
      <c r="B286" s="302"/>
      <c r="C286" s="302"/>
      <c r="D286" s="302"/>
      <c r="E286" s="302"/>
      <c r="F286" s="302"/>
      <c r="G286" s="302"/>
    </row>
    <row r="287" spans="2:7">
      <c r="B287" s="302"/>
      <c r="C287" s="302"/>
      <c r="D287" s="302"/>
      <c r="E287" s="302"/>
      <c r="F287" s="302"/>
      <c r="G287" s="302"/>
    </row>
    <row r="288" spans="2:7">
      <c r="B288" s="302"/>
      <c r="C288" s="302"/>
      <c r="D288" s="302"/>
      <c r="E288" s="302"/>
      <c r="F288" s="302"/>
      <c r="G288" s="302"/>
    </row>
    <row r="289" spans="2:7">
      <c r="B289" s="302"/>
      <c r="C289" s="302"/>
      <c r="D289" s="302"/>
      <c r="E289" s="302"/>
      <c r="F289" s="302"/>
      <c r="G289" s="302"/>
    </row>
    <row r="290" spans="2:7">
      <c r="B290" s="302"/>
      <c r="C290" s="302"/>
      <c r="D290" s="302"/>
      <c r="E290" s="302"/>
      <c r="F290" s="302"/>
      <c r="G290" s="302"/>
    </row>
    <row r="291" spans="2:7">
      <c r="B291" s="302"/>
      <c r="C291" s="302"/>
      <c r="D291" s="302"/>
      <c r="E291" s="302"/>
      <c r="F291" s="302"/>
      <c r="G291" s="302"/>
    </row>
    <row r="292" spans="2:7">
      <c r="B292" s="302"/>
      <c r="C292" s="302"/>
      <c r="D292" s="302"/>
      <c r="E292" s="302"/>
      <c r="F292" s="302"/>
      <c r="G292" s="302"/>
    </row>
    <row r="293" spans="2:7">
      <c r="B293" s="302"/>
      <c r="C293" s="302"/>
      <c r="D293" s="302"/>
      <c r="E293" s="302"/>
      <c r="F293" s="302"/>
      <c r="G293" s="302"/>
    </row>
    <row r="294" spans="2:7">
      <c r="B294" s="302"/>
      <c r="C294" s="302"/>
      <c r="D294" s="302"/>
      <c r="E294" s="302"/>
      <c r="F294" s="302"/>
      <c r="G294" s="302"/>
    </row>
    <row r="295" spans="2:7">
      <c r="B295" s="302"/>
      <c r="C295" s="302"/>
      <c r="D295" s="302"/>
      <c r="E295" s="302"/>
      <c r="F295" s="302"/>
      <c r="G295" s="302"/>
    </row>
    <row r="296" spans="2:7">
      <c r="B296" s="302"/>
      <c r="C296" s="302"/>
      <c r="D296" s="302"/>
      <c r="E296" s="302"/>
      <c r="F296" s="302"/>
      <c r="G296" s="302"/>
    </row>
    <row r="297" spans="2:7">
      <c r="B297" s="302"/>
      <c r="C297" s="302"/>
      <c r="D297" s="302"/>
      <c r="E297" s="302"/>
      <c r="F297" s="302"/>
      <c r="G297" s="302"/>
    </row>
    <row r="298" spans="2:7">
      <c r="B298" s="302"/>
      <c r="C298" s="302"/>
      <c r="D298" s="302"/>
      <c r="E298" s="302"/>
      <c r="F298" s="302"/>
      <c r="G298" s="302"/>
    </row>
    <row r="299" spans="2:7">
      <c r="B299" s="302"/>
      <c r="C299" s="302"/>
      <c r="D299" s="302"/>
      <c r="E299" s="302"/>
      <c r="F299" s="302"/>
      <c r="G299" s="302"/>
    </row>
    <row r="300" spans="2:7">
      <c r="B300" s="302"/>
      <c r="C300" s="302"/>
      <c r="D300" s="302"/>
      <c r="E300" s="302"/>
      <c r="F300" s="302"/>
      <c r="G300" s="302"/>
    </row>
    <row r="301" spans="2:7">
      <c r="B301" s="302"/>
      <c r="C301" s="302"/>
      <c r="D301" s="302"/>
      <c r="E301" s="302"/>
      <c r="F301" s="302"/>
      <c r="G301" s="302"/>
    </row>
    <row r="302" spans="2:7">
      <c r="B302" s="302"/>
      <c r="C302" s="302"/>
      <c r="D302" s="302"/>
      <c r="E302" s="302"/>
      <c r="F302" s="302"/>
      <c r="G302" s="302"/>
    </row>
    <row r="303" spans="2:7">
      <c r="B303" s="302"/>
      <c r="C303" s="302"/>
      <c r="D303" s="302"/>
      <c r="E303" s="302"/>
      <c r="F303" s="302"/>
      <c r="G303" s="302"/>
    </row>
    <row r="304" spans="2:7">
      <c r="B304" s="302"/>
      <c r="C304" s="302"/>
      <c r="D304" s="302"/>
      <c r="E304" s="302"/>
      <c r="F304" s="302"/>
      <c r="G304" s="302"/>
    </row>
    <row r="305" spans="2:7">
      <c r="B305" s="302"/>
      <c r="C305" s="302"/>
      <c r="D305" s="302"/>
      <c r="E305" s="302"/>
      <c r="F305" s="302"/>
      <c r="G305" s="302"/>
    </row>
    <row r="306" spans="2:7">
      <c r="B306" s="302"/>
      <c r="C306" s="302"/>
      <c r="D306" s="302"/>
      <c r="E306" s="302"/>
      <c r="F306" s="302"/>
      <c r="G306" s="302"/>
    </row>
    <row r="307" spans="2:7">
      <c r="B307" s="302"/>
      <c r="C307" s="302"/>
      <c r="D307" s="302"/>
      <c r="E307" s="302"/>
      <c r="F307" s="302"/>
      <c r="G307" s="302"/>
    </row>
    <row r="308" spans="2:7">
      <c r="B308" s="302"/>
      <c r="C308" s="302"/>
      <c r="D308" s="302"/>
      <c r="E308" s="302"/>
      <c r="F308" s="302"/>
      <c r="G308" s="302"/>
    </row>
    <row r="309" spans="2:7">
      <c r="B309" s="302"/>
      <c r="C309" s="302"/>
      <c r="D309" s="302"/>
      <c r="E309" s="302"/>
      <c r="F309" s="302"/>
      <c r="G309" s="302"/>
    </row>
    <row r="310" spans="2:7">
      <c r="B310" s="302"/>
      <c r="C310" s="302"/>
      <c r="D310" s="302"/>
      <c r="E310" s="302"/>
      <c r="F310" s="302"/>
      <c r="G310" s="302"/>
    </row>
    <row r="311" spans="2:7">
      <c r="B311" s="302"/>
      <c r="C311" s="302"/>
      <c r="D311" s="302"/>
      <c r="E311" s="302"/>
      <c r="F311" s="302"/>
      <c r="G311" s="302"/>
    </row>
    <row r="312" spans="2:7">
      <c r="B312" s="302"/>
      <c r="C312" s="302"/>
      <c r="D312" s="302"/>
      <c r="E312" s="302"/>
      <c r="F312" s="302"/>
      <c r="G312" s="302"/>
    </row>
    <row r="313" spans="2:7">
      <c r="B313" s="302"/>
      <c r="C313" s="302"/>
      <c r="D313" s="302"/>
      <c r="E313" s="302"/>
      <c r="F313" s="302"/>
      <c r="G313" s="302"/>
    </row>
    <row r="314" spans="2:7">
      <c r="B314" s="302"/>
      <c r="C314" s="302"/>
      <c r="D314" s="302"/>
      <c r="E314" s="302"/>
      <c r="F314" s="302"/>
      <c r="G314" s="302"/>
    </row>
    <row r="315" spans="2:7">
      <c r="B315" s="302"/>
      <c r="C315" s="302"/>
      <c r="D315" s="302"/>
      <c r="E315" s="302"/>
      <c r="F315" s="302"/>
      <c r="G315" s="302"/>
    </row>
    <row r="316" spans="2:7">
      <c r="B316" s="302"/>
      <c r="C316" s="302"/>
      <c r="D316" s="302"/>
      <c r="E316" s="302"/>
      <c r="F316" s="302"/>
      <c r="G316" s="302"/>
    </row>
    <row r="317" spans="2:7">
      <c r="B317" s="302"/>
      <c r="C317" s="302"/>
      <c r="D317" s="302"/>
      <c r="E317" s="302"/>
      <c r="F317" s="302"/>
      <c r="G317" s="302"/>
    </row>
    <row r="318" spans="2:7">
      <c r="B318" s="302"/>
      <c r="C318" s="302"/>
      <c r="D318" s="302"/>
      <c r="E318" s="302"/>
      <c r="F318" s="302"/>
      <c r="G318" s="302"/>
    </row>
    <row r="319" spans="2:7">
      <c r="B319" s="302"/>
      <c r="C319" s="302"/>
      <c r="D319" s="302"/>
      <c r="E319" s="302"/>
      <c r="F319" s="302"/>
      <c r="G319" s="302"/>
    </row>
    <row r="320" spans="2:7">
      <c r="B320" s="302"/>
      <c r="C320" s="302"/>
      <c r="D320" s="302"/>
      <c r="E320" s="302"/>
      <c r="F320" s="302"/>
      <c r="G320" s="302"/>
    </row>
    <row r="321" spans="2:7">
      <c r="B321" s="302"/>
      <c r="C321" s="302"/>
      <c r="D321" s="302"/>
      <c r="E321" s="302"/>
      <c r="F321" s="302"/>
      <c r="G321" s="302"/>
    </row>
    <row r="322" spans="2:7">
      <c r="B322" s="302"/>
      <c r="C322" s="302"/>
      <c r="D322" s="302"/>
      <c r="E322" s="302"/>
      <c r="F322" s="302"/>
      <c r="G322" s="302"/>
    </row>
    <row r="323" spans="2:7">
      <c r="B323" s="302"/>
      <c r="C323" s="302"/>
      <c r="D323" s="302"/>
      <c r="E323" s="302"/>
      <c r="F323" s="302"/>
      <c r="G323" s="302"/>
    </row>
    <row r="324" spans="2:7">
      <c r="B324" s="302"/>
      <c r="C324" s="302"/>
      <c r="D324" s="302"/>
      <c r="E324" s="302"/>
      <c r="F324" s="302"/>
      <c r="G324" s="302"/>
    </row>
    <row r="325" spans="2:7">
      <c r="B325" s="302"/>
      <c r="C325" s="302"/>
      <c r="D325" s="302"/>
      <c r="E325" s="302"/>
      <c r="F325" s="302"/>
      <c r="G325" s="302"/>
    </row>
    <row r="326" spans="2:7">
      <c r="B326" s="302"/>
      <c r="C326" s="302"/>
      <c r="D326" s="302"/>
      <c r="E326" s="302"/>
      <c r="F326" s="302"/>
      <c r="G326" s="302"/>
    </row>
    <row r="327" spans="2:7">
      <c r="B327" s="302"/>
      <c r="C327" s="302"/>
      <c r="D327" s="302"/>
      <c r="E327" s="302"/>
      <c r="F327" s="302"/>
      <c r="G327" s="302"/>
    </row>
    <row r="328" spans="2:7">
      <c r="B328" s="302"/>
      <c r="C328" s="302"/>
      <c r="D328" s="302"/>
      <c r="E328" s="302"/>
      <c r="F328" s="302"/>
      <c r="G328" s="302"/>
    </row>
    <row r="329" spans="2:7">
      <c r="B329" s="302"/>
      <c r="C329" s="302"/>
      <c r="D329" s="302"/>
      <c r="E329" s="302"/>
      <c r="F329" s="302"/>
      <c r="G329" s="302"/>
    </row>
    <row r="330" spans="2:7">
      <c r="B330" s="302"/>
      <c r="C330" s="302"/>
      <c r="D330" s="302"/>
      <c r="E330" s="302"/>
      <c r="F330" s="302"/>
      <c r="G330" s="302"/>
    </row>
    <row r="331" spans="2:7">
      <c r="B331" s="302"/>
      <c r="C331" s="302"/>
      <c r="D331" s="302"/>
      <c r="E331" s="302"/>
      <c r="F331" s="302"/>
      <c r="G331" s="302"/>
    </row>
    <row r="332" spans="2:7">
      <c r="B332" s="302"/>
      <c r="C332" s="302"/>
      <c r="D332" s="302"/>
      <c r="E332" s="302"/>
      <c r="F332" s="302"/>
      <c r="G332" s="302"/>
    </row>
    <row r="333" spans="2:7">
      <c r="B333" s="302"/>
      <c r="C333" s="302"/>
      <c r="D333" s="302"/>
      <c r="E333" s="302"/>
      <c r="F333" s="302"/>
      <c r="G333" s="302"/>
    </row>
    <row r="334" spans="2:7">
      <c r="B334" s="302"/>
      <c r="C334" s="302"/>
      <c r="D334" s="302"/>
      <c r="E334" s="302"/>
      <c r="F334" s="302"/>
      <c r="G334" s="302"/>
    </row>
    <row r="335" spans="2:7">
      <c r="B335" s="302"/>
      <c r="C335" s="302"/>
      <c r="D335" s="302"/>
      <c r="E335" s="302"/>
      <c r="F335" s="302"/>
      <c r="G335" s="302"/>
    </row>
    <row r="336" spans="2:7">
      <c r="B336" s="302"/>
      <c r="C336" s="302"/>
      <c r="D336" s="302"/>
      <c r="E336" s="302"/>
      <c r="F336" s="302"/>
      <c r="G336" s="302"/>
    </row>
    <row r="337" spans="2:7">
      <c r="B337" s="302"/>
      <c r="C337" s="302"/>
      <c r="D337" s="302"/>
      <c r="E337" s="302"/>
      <c r="F337" s="302"/>
      <c r="G337" s="302"/>
    </row>
    <row r="338" spans="2:7">
      <c r="B338" s="302"/>
      <c r="C338" s="302"/>
      <c r="D338" s="302"/>
      <c r="E338" s="302"/>
      <c r="F338" s="302"/>
      <c r="G338" s="302"/>
    </row>
    <row r="339" spans="2:7">
      <c r="B339" s="302"/>
      <c r="C339" s="302"/>
      <c r="D339" s="302"/>
      <c r="E339" s="302"/>
      <c r="F339" s="302"/>
      <c r="G339" s="302"/>
    </row>
    <row r="340" spans="2:7">
      <c r="B340" s="302"/>
      <c r="C340" s="302"/>
      <c r="D340" s="302"/>
      <c r="E340" s="302"/>
      <c r="F340" s="302"/>
      <c r="G340" s="302"/>
    </row>
    <row r="341" spans="2:7">
      <c r="B341" s="302"/>
      <c r="C341" s="302"/>
      <c r="D341" s="302"/>
      <c r="E341" s="302"/>
      <c r="F341" s="302"/>
      <c r="G341" s="302"/>
    </row>
    <row r="342" spans="2:7">
      <c r="B342" s="302"/>
      <c r="C342" s="302"/>
      <c r="D342" s="302"/>
      <c r="E342" s="302"/>
      <c r="F342" s="302"/>
      <c r="G342" s="302"/>
    </row>
    <row r="343" spans="2:7">
      <c r="B343" s="302"/>
      <c r="C343" s="302"/>
      <c r="D343" s="302"/>
      <c r="E343" s="302"/>
      <c r="F343" s="302"/>
      <c r="G343" s="302"/>
    </row>
    <row r="344" spans="2:7">
      <c r="B344" s="302"/>
      <c r="C344" s="302"/>
      <c r="D344" s="302"/>
      <c r="E344" s="302"/>
      <c r="F344" s="302"/>
      <c r="G344" s="302"/>
    </row>
    <row r="345" spans="2:7">
      <c r="B345" s="302"/>
      <c r="C345" s="302"/>
      <c r="D345" s="302"/>
      <c r="E345" s="302"/>
      <c r="F345" s="302"/>
      <c r="G345" s="302"/>
    </row>
    <row r="346" spans="2:7">
      <c r="B346" s="302"/>
      <c r="C346" s="302"/>
      <c r="D346" s="302"/>
      <c r="E346" s="302"/>
      <c r="F346" s="302"/>
      <c r="G346" s="302"/>
    </row>
    <row r="347" spans="2:7">
      <c r="B347" s="302"/>
      <c r="C347" s="302"/>
      <c r="D347" s="302"/>
      <c r="E347" s="302"/>
      <c r="F347" s="302"/>
      <c r="G347" s="302"/>
    </row>
    <row r="348" spans="2:7">
      <c r="B348" s="302"/>
      <c r="C348" s="302"/>
      <c r="D348" s="302"/>
      <c r="E348" s="302"/>
      <c r="F348" s="302"/>
      <c r="G348" s="302"/>
    </row>
    <row r="349" spans="2:7">
      <c r="B349" s="302"/>
      <c r="C349" s="302"/>
      <c r="D349" s="302"/>
      <c r="E349" s="302"/>
      <c r="F349" s="302"/>
      <c r="G349" s="302"/>
    </row>
    <row r="350" spans="2:7">
      <c r="B350" s="302"/>
      <c r="C350" s="302"/>
      <c r="D350" s="302"/>
      <c r="E350" s="302"/>
      <c r="F350" s="302"/>
      <c r="G350" s="302"/>
    </row>
    <row r="351" spans="2:7">
      <c r="B351" s="302"/>
      <c r="C351" s="302"/>
      <c r="D351" s="302"/>
      <c r="E351" s="302"/>
      <c r="F351" s="302"/>
      <c r="G351" s="302"/>
    </row>
    <row r="352" spans="2:7">
      <c r="B352" s="302"/>
      <c r="C352" s="302"/>
      <c r="D352" s="302"/>
      <c r="E352" s="302"/>
      <c r="F352" s="302"/>
      <c r="G352" s="302"/>
    </row>
    <row r="353" spans="2:7">
      <c r="B353" s="302"/>
      <c r="C353" s="302"/>
      <c r="D353" s="302"/>
      <c r="E353" s="302"/>
      <c r="F353" s="302"/>
      <c r="G353" s="302"/>
    </row>
    <row r="354" spans="2:7">
      <c r="B354" s="302"/>
      <c r="C354" s="302"/>
      <c r="D354" s="302"/>
      <c r="E354" s="302"/>
      <c r="F354" s="302"/>
      <c r="G354" s="302"/>
    </row>
    <row r="355" spans="2:7">
      <c r="B355" s="302"/>
      <c r="C355" s="302"/>
      <c r="D355" s="302"/>
      <c r="E355" s="302"/>
      <c r="F355" s="302"/>
      <c r="G355" s="302"/>
    </row>
    <row r="356" spans="2:7">
      <c r="B356" s="302"/>
      <c r="C356" s="302"/>
      <c r="D356" s="302"/>
      <c r="E356" s="302"/>
      <c r="F356" s="302"/>
      <c r="G356" s="302"/>
    </row>
    <row r="357" spans="2:7">
      <c r="B357" s="302"/>
      <c r="C357" s="302"/>
      <c r="D357" s="302"/>
      <c r="E357" s="302"/>
      <c r="F357" s="302"/>
      <c r="G357" s="302"/>
    </row>
    <row r="358" spans="2:7">
      <c r="B358" s="302"/>
      <c r="C358" s="302"/>
      <c r="D358" s="302"/>
      <c r="E358" s="302"/>
      <c r="F358" s="302"/>
      <c r="G358" s="302"/>
    </row>
    <row r="359" spans="2:7">
      <c r="B359" s="302"/>
      <c r="C359" s="302"/>
      <c r="D359" s="302"/>
      <c r="E359" s="302"/>
      <c r="F359" s="302"/>
      <c r="G359" s="302"/>
    </row>
    <row r="360" spans="2:7">
      <c r="B360" s="302"/>
      <c r="C360" s="302"/>
      <c r="D360" s="302"/>
      <c r="E360" s="302"/>
      <c r="F360" s="302"/>
      <c r="G360" s="302"/>
    </row>
    <row r="361" spans="2:7">
      <c r="B361" s="302"/>
      <c r="C361" s="302"/>
      <c r="D361" s="302"/>
      <c r="E361" s="302"/>
      <c r="F361" s="302"/>
      <c r="G361" s="302"/>
    </row>
    <row r="362" spans="2:7">
      <c r="B362" s="302"/>
      <c r="C362" s="302"/>
      <c r="D362" s="302"/>
      <c r="E362" s="302"/>
      <c r="F362" s="302"/>
      <c r="G362" s="302"/>
    </row>
    <row r="363" spans="2:7">
      <c r="B363" s="302"/>
      <c r="C363" s="302"/>
      <c r="D363" s="302"/>
      <c r="E363" s="302"/>
      <c r="F363" s="302"/>
      <c r="G363" s="302"/>
    </row>
    <row r="364" spans="2:7">
      <c r="D364" s="302"/>
      <c r="E364" s="302"/>
      <c r="F364" s="302"/>
      <c r="G364" s="302"/>
    </row>
    <row r="365" spans="2:7">
      <c r="B365" s="302"/>
      <c r="C365" s="302"/>
      <c r="D365" s="302"/>
      <c r="E365" s="302"/>
      <c r="F365" s="302"/>
      <c r="G365" s="302"/>
    </row>
    <row r="366" spans="2:7">
      <c r="B366" s="302"/>
      <c r="C366" s="302"/>
      <c r="D366" s="302"/>
      <c r="E366" s="302"/>
      <c r="F366" s="302"/>
      <c r="G366" s="302"/>
    </row>
    <row r="367" spans="2:7">
      <c r="B367" s="302"/>
      <c r="C367" s="302"/>
      <c r="D367" s="302"/>
      <c r="E367" s="302"/>
      <c r="F367" s="302"/>
      <c r="G367" s="302"/>
    </row>
    <row r="368" spans="2:7">
      <c r="B368" s="302"/>
      <c r="C368" s="302"/>
      <c r="D368" s="302"/>
      <c r="E368" s="302"/>
      <c r="F368" s="302"/>
      <c r="G368" s="302"/>
    </row>
    <row r="369" spans="2:7">
      <c r="B369" s="302"/>
      <c r="C369" s="302"/>
      <c r="D369" s="302"/>
      <c r="E369" s="302"/>
      <c r="F369" s="302"/>
      <c r="G369" s="302"/>
    </row>
    <row r="370" spans="2:7">
      <c r="B370" s="302"/>
      <c r="C370" s="302"/>
      <c r="D370" s="302"/>
      <c r="E370" s="302"/>
      <c r="F370" s="302"/>
      <c r="G370" s="302"/>
    </row>
    <row r="371" spans="2:7">
      <c r="B371" s="302"/>
      <c r="C371" s="302"/>
      <c r="D371" s="302"/>
      <c r="E371" s="302"/>
      <c r="F371" s="302"/>
      <c r="G371" s="302"/>
    </row>
    <row r="372" spans="2:7">
      <c r="B372" s="302"/>
      <c r="C372" s="302"/>
      <c r="D372" s="302"/>
      <c r="E372" s="302"/>
      <c r="F372" s="302"/>
      <c r="G372" s="302"/>
    </row>
    <row r="373" spans="2:7">
      <c r="B373" s="302"/>
      <c r="C373" s="302"/>
      <c r="D373" s="302"/>
      <c r="E373" s="302"/>
      <c r="F373" s="302"/>
      <c r="G373" s="302"/>
    </row>
    <row r="374" spans="2:7">
      <c r="B374" s="302"/>
      <c r="C374" s="302"/>
      <c r="D374" s="302"/>
      <c r="E374" s="302"/>
      <c r="F374" s="302"/>
      <c r="G374" s="302"/>
    </row>
    <row r="375" spans="2:7">
      <c r="B375" s="302"/>
      <c r="C375" s="302"/>
      <c r="D375" s="302"/>
      <c r="E375" s="302"/>
      <c r="F375" s="302"/>
      <c r="G375" s="302"/>
    </row>
    <row r="376" spans="2:7">
      <c r="B376" s="302"/>
      <c r="C376" s="302"/>
      <c r="D376" s="302"/>
      <c r="E376" s="302"/>
      <c r="F376" s="302"/>
      <c r="G376" s="302"/>
    </row>
    <row r="377" spans="2:7">
      <c r="B377" s="302"/>
      <c r="C377" s="302"/>
      <c r="D377" s="302"/>
      <c r="E377" s="302"/>
      <c r="F377" s="302"/>
      <c r="G377" s="302"/>
    </row>
    <row r="378" spans="2:7">
      <c r="B378" s="302"/>
      <c r="C378" s="302"/>
      <c r="D378" s="302"/>
      <c r="E378" s="302"/>
      <c r="F378" s="302"/>
      <c r="G378" s="302"/>
    </row>
    <row r="379" spans="2:7">
      <c r="B379" s="302"/>
      <c r="C379" s="302"/>
      <c r="D379" s="302"/>
      <c r="E379" s="302"/>
      <c r="F379" s="302"/>
      <c r="G379" s="302"/>
    </row>
    <row r="380" spans="2:7">
      <c r="B380" s="302"/>
      <c r="C380" s="302"/>
      <c r="D380" s="302"/>
      <c r="E380" s="302"/>
      <c r="F380" s="302"/>
      <c r="G380" s="302"/>
    </row>
    <row r="381" spans="2:7">
      <c r="B381" s="302"/>
      <c r="C381" s="302"/>
      <c r="D381" s="302"/>
      <c r="E381" s="302"/>
      <c r="F381" s="302"/>
      <c r="G381" s="302"/>
    </row>
    <row r="382" spans="2:7">
      <c r="B382" s="302"/>
      <c r="C382" s="302"/>
      <c r="D382" s="302"/>
      <c r="E382" s="302"/>
      <c r="F382" s="302"/>
      <c r="G382" s="302"/>
    </row>
    <row r="383" spans="2:7">
      <c r="B383" s="302"/>
      <c r="C383" s="302"/>
      <c r="D383" s="302"/>
      <c r="E383" s="302"/>
      <c r="F383" s="302"/>
      <c r="G383" s="302"/>
    </row>
    <row r="384" spans="2:7">
      <c r="B384" s="302"/>
      <c r="C384" s="302"/>
      <c r="D384" s="302"/>
      <c r="E384" s="302"/>
      <c r="F384" s="302"/>
      <c r="G384" s="302"/>
    </row>
    <row r="385" spans="2:7">
      <c r="B385" s="302"/>
      <c r="C385" s="302"/>
      <c r="D385" s="302"/>
      <c r="E385" s="302"/>
      <c r="F385" s="302"/>
      <c r="G385" s="302"/>
    </row>
    <row r="386" spans="2:7">
      <c r="B386" s="302"/>
      <c r="C386" s="302"/>
      <c r="D386" s="302"/>
      <c r="E386" s="302"/>
      <c r="F386" s="302"/>
      <c r="G386" s="302"/>
    </row>
    <row r="387" spans="2:7">
      <c r="B387" s="302"/>
      <c r="C387" s="302"/>
      <c r="D387" s="302"/>
      <c r="E387" s="302"/>
      <c r="F387" s="302"/>
      <c r="G387" s="302"/>
    </row>
    <row r="388" spans="2:7">
      <c r="B388" s="302"/>
      <c r="C388" s="302"/>
      <c r="D388" s="302"/>
      <c r="E388" s="302"/>
      <c r="F388" s="302"/>
      <c r="G388" s="302"/>
    </row>
    <row r="389" spans="2:7">
      <c r="B389" s="302"/>
      <c r="C389" s="302"/>
      <c r="D389" s="302"/>
      <c r="E389" s="302"/>
      <c r="F389" s="302"/>
      <c r="G389" s="302"/>
    </row>
    <row r="390" spans="2:7">
      <c r="B390" s="302"/>
      <c r="C390" s="302"/>
      <c r="D390" s="302"/>
      <c r="E390" s="302"/>
      <c r="F390" s="302"/>
      <c r="G390" s="302"/>
    </row>
    <row r="391" spans="2:7">
      <c r="B391" s="302"/>
      <c r="C391" s="302"/>
      <c r="D391" s="302"/>
      <c r="E391" s="302"/>
      <c r="F391" s="302"/>
      <c r="G391" s="302"/>
    </row>
    <row r="392" spans="2:7">
      <c r="B392" s="302"/>
      <c r="C392" s="302"/>
      <c r="D392" s="302"/>
      <c r="E392" s="302"/>
      <c r="F392" s="302"/>
      <c r="G392" s="302"/>
    </row>
    <row r="393" spans="2:7">
      <c r="B393" s="302"/>
      <c r="C393" s="302"/>
      <c r="D393" s="302"/>
      <c r="E393" s="302"/>
      <c r="F393" s="302"/>
      <c r="G393" s="302"/>
    </row>
    <row r="394" spans="2:7">
      <c r="B394" s="302"/>
      <c r="C394" s="302"/>
      <c r="D394" s="302"/>
      <c r="E394" s="302"/>
      <c r="F394" s="302"/>
      <c r="G394" s="302"/>
    </row>
    <row r="395" spans="2:7">
      <c r="B395" s="302"/>
      <c r="C395" s="302"/>
      <c r="D395" s="302"/>
      <c r="E395" s="302"/>
      <c r="F395" s="302"/>
      <c r="G395" s="302"/>
    </row>
    <row r="396" spans="2:7">
      <c r="B396" s="302"/>
      <c r="C396" s="302"/>
      <c r="D396" s="302"/>
      <c r="E396" s="302"/>
      <c r="F396" s="302"/>
      <c r="G396" s="302"/>
    </row>
    <row r="397" spans="2:7">
      <c r="B397" s="302"/>
      <c r="C397" s="302"/>
      <c r="D397" s="302"/>
      <c r="E397" s="302"/>
      <c r="F397" s="302"/>
      <c r="G397" s="302"/>
    </row>
    <row r="398" spans="2:7">
      <c r="B398" s="302"/>
      <c r="C398" s="302"/>
      <c r="D398" s="302"/>
      <c r="E398" s="302"/>
      <c r="F398" s="302"/>
      <c r="G398" s="302"/>
    </row>
    <row r="399" spans="2:7">
      <c r="B399" s="302"/>
      <c r="C399" s="302"/>
      <c r="D399" s="302"/>
      <c r="E399" s="302"/>
      <c r="F399" s="302"/>
      <c r="G399" s="302"/>
    </row>
    <row r="400" spans="2:7">
      <c r="B400" s="302"/>
      <c r="C400" s="302"/>
      <c r="D400" s="302"/>
      <c r="E400" s="302"/>
      <c r="F400" s="302"/>
      <c r="G400" s="302"/>
    </row>
    <row r="401" spans="2:7">
      <c r="B401" s="302"/>
      <c r="C401" s="302"/>
      <c r="D401" s="302"/>
      <c r="E401" s="302"/>
      <c r="F401" s="302"/>
      <c r="G401" s="302"/>
    </row>
    <row r="402" spans="2:7">
      <c r="B402" s="302"/>
      <c r="C402" s="302"/>
      <c r="D402" s="302"/>
      <c r="E402" s="302"/>
      <c r="F402" s="302"/>
      <c r="G402" s="302"/>
    </row>
    <row r="403" spans="2:7">
      <c r="B403" s="302"/>
      <c r="C403" s="302"/>
      <c r="D403" s="302"/>
      <c r="E403" s="302"/>
      <c r="F403" s="302"/>
      <c r="G403" s="302"/>
    </row>
    <row r="404" spans="2:7">
      <c r="B404" s="302"/>
      <c r="C404" s="302"/>
      <c r="D404" s="302"/>
      <c r="E404" s="302"/>
      <c r="F404" s="302"/>
      <c r="G404" s="302"/>
    </row>
    <row r="405" spans="2:7">
      <c r="B405" s="302"/>
      <c r="C405" s="302"/>
      <c r="D405" s="302"/>
      <c r="E405" s="302"/>
      <c r="F405" s="302"/>
      <c r="G405" s="302"/>
    </row>
    <row r="406" spans="2:7">
      <c r="B406" s="302"/>
      <c r="C406" s="302"/>
      <c r="D406" s="302"/>
      <c r="E406" s="302"/>
      <c r="F406" s="302"/>
      <c r="G406" s="302"/>
    </row>
    <row r="407" spans="2:7">
      <c r="B407" s="302"/>
      <c r="C407" s="302"/>
      <c r="D407" s="302"/>
      <c r="E407" s="302"/>
      <c r="F407" s="302"/>
      <c r="G407" s="302"/>
    </row>
    <row r="408" spans="2:7">
      <c r="B408" s="302"/>
      <c r="C408" s="302"/>
      <c r="D408" s="302"/>
      <c r="E408" s="302"/>
      <c r="F408" s="302"/>
      <c r="G408" s="302"/>
    </row>
    <row r="409" spans="2:7">
      <c r="B409" s="302"/>
      <c r="C409" s="302"/>
      <c r="D409" s="302"/>
      <c r="E409" s="302"/>
      <c r="F409" s="302"/>
      <c r="G409" s="302"/>
    </row>
    <row r="410" spans="2:7">
      <c r="B410" s="302"/>
      <c r="C410" s="302"/>
      <c r="D410" s="302"/>
      <c r="E410" s="302"/>
      <c r="F410" s="302"/>
      <c r="G410" s="302"/>
    </row>
    <row r="411" spans="2:7">
      <c r="B411" s="302"/>
      <c r="C411" s="302"/>
      <c r="D411" s="302"/>
      <c r="E411" s="302"/>
      <c r="F411" s="302"/>
      <c r="G411" s="302"/>
    </row>
    <row r="412" spans="2:7">
      <c r="B412" s="302"/>
      <c r="C412" s="302"/>
      <c r="D412" s="302"/>
      <c r="E412" s="302"/>
      <c r="F412" s="302"/>
      <c r="G412" s="302"/>
    </row>
    <row r="413" spans="2:7">
      <c r="B413" s="302"/>
      <c r="C413" s="302"/>
      <c r="D413" s="302"/>
      <c r="E413" s="302"/>
      <c r="F413" s="302"/>
      <c r="G413" s="302"/>
    </row>
    <row r="414" spans="2:7">
      <c r="B414" s="302"/>
      <c r="C414" s="302"/>
      <c r="D414" s="302"/>
      <c r="E414" s="302"/>
      <c r="F414" s="302"/>
      <c r="G414" s="302"/>
    </row>
    <row r="415" spans="2:7">
      <c r="B415" s="302"/>
      <c r="C415" s="302"/>
      <c r="D415" s="302"/>
      <c r="E415" s="302"/>
      <c r="F415" s="302"/>
      <c r="G415" s="302"/>
    </row>
    <row r="416" spans="2:7">
      <c r="B416" s="302"/>
      <c r="C416" s="302"/>
      <c r="D416" s="302"/>
      <c r="E416" s="302"/>
      <c r="F416" s="302"/>
      <c r="G416" s="302"/>
    </row>
    <row r="417" spans="2:7">
      <c r="B417" s="302"/>
      <c r="C417" s="302"/>
      <c r="D417" s="302"/>
      <c r="E417" s="302"/>
      <c r="F417" s="302"/>
      <c r="G417" s="302"/>
    </row>
    <row r="418" spans="2:7">
      <c r="B418" s="302"/>
      <c r="C418" s="302"/>
      <c r="D418" s="302"/>
      <c r="E418" s="302"/>
      <c r="F418" s="302"/>
      <c r="G418" s="302"/>
    </row>
    <row r="419" spans="2:7">
      <c r="B419" s="302"/>
      <c r="C419" s="302"/>
      <c r="D419" s="302"/>
      <c r="E419" s="302"/>
      <c r="F419" s="302"/>
      <c r="G419" s="302"/>
    </row>
    <row r="420" spans="2:7">
      <c r="B420" s="302"/>
      <c r="C420" s="302"/>
      <c r="D420" s="302"/>
      <c r="E420" s="302"/>
      <c r="F420" s="302"/>
      <c r="G420" s="302"/>
    </row>
    <row r="421" spans="2:7">
      <c r="B421" s="302"/>
      <c r="C421" s="302"/>
      <c r="D421" s="302"/>
      <c r="E421" s="302"/>
      <c r="F421" s="302"/>
      <c r="G421" s="302"/>
    </row>
    <row r="422" spans="2:7">
      <c r="B422" s="302"/>
      <c r="C422" s="302"/>
      <c r="D422" s="302"/>
      <c r="E422" s="302"/>
      <c r="F422" s="302"/>
      <c r="G422" s="302"/>
    </row>
    <row r="423" spans="2:7">
      <c r="B423" s="302"/>
      <c r="C423" s="302"/>
      <c r="D423" s="302"/>
      <c r="E423" s="302"/>
      <c r="F423" s="302"/>
      <c r="G423" s="302"/>
    </row>
    <row r="424" spans="2:7">
      <c r="B424" s="302"/>
      <c r="C424" s="302"/>
      <c r="D424" s="302"/>
      <c r="E424" s="302"/>
      <c r="F424" s="302"/>
      <c r="G424" s="302"/>
    </row>
    <row r="425" spans="2:7">
      <c r="B425" s="302"/>
      <c r="C425" s="302"/>
      <c r="D425" s="302"/>
      <c r="E425" s="302"/>
      <c r="F425" s="302"/>
      <c r="G425" s="302"/>
    </row>
    <row r="426" spans="2:7">
      <c r="B426" s="302"/>
      <c r="C426" s="302"/>
      <c r="D426" s="302"/>
      <c r="E426" s="302"/>
      <c r="F426" s="302"/>
      <c r="G426" s="302"/>
    </row>
    <row r="427" spans="2:7">
      <c r="B427" s="302"/>
      <c r="C427" s="302"/>
      <c r="D427" s="302"/>
      <c r="E427" s="302"/>
      <c r="F427" s="302"/>
      <c r="G427" s="302"/>
    </row>
    <row r="428" spans="2:7">
      <c r="B428" s="302"/>
      <c r="C428" s="302"/>
      <c r="D428" s="302"/>
      <c r="E428" s="302"/>
      <c r="F428" s="302"/>
      <c r="G428" s="302"/>
    </row>
    <row r="429" spans="2:7">
      <c r="B429" s="302"/>
      <c r="C429" s="302"/>
      <c r="D429" s="302"/>
      <c r="E429" s="302"/>
      <c r="F429" s="302"/>
      <c r="G429" s="302"/>
    </row>
    <row r="430" spans="2:7">
      <c r="B430" s="302"/>
      <c r="C430" s="302"/>
      <c r="D430" s="302"/>
      <c r="E430" s="302"/>
      <c r="F430" s="302"/>
      <c r="G430" s="302"/>
    </row>
    <row r="431" spans="2:7">
      <c r="B431" s="302"/>
      <c r="C431" s="302"/>
      <c r="D431" s="302"/>
      <c r="E431" s="302"/>
      <c r="F431" s="302"/>
      <c r="G431" s="302"/>
    </row>
    <row r="432" spans="2:7">
      <c r="B432" s="302"/>
      <c r="C432" s="302"/>
      <c r="D432" s="302"/>
      <c r="E432" s="302"/>
      <c r="F432" s="302"/>
      <c r="G432" s="302"/>
    </row>
    <row r="433" spans="2:7">
      <c r="B433" s="302"/>
      <c r="C433" s="302"/>
      <c r="D433" s="302"/>
      <c r="E433" s="302"/>
      <c r="F433" s="302"/>
      <c r="G433" s="302"/>
    </row>
    <row r="434" spans="2:7">
      <c r="B434" s="302"/>
      <c r="C434" s="302"/>
      <c r="D434" s="302"/>
      <c r="E434" s="302"/>
      <c r="F434" s="302"/>
      <c r="G434" s="302"/>
    </row>
    <row r="435" spans="2:7">
      <c r="B435" s="302"/>
      <c r="C435" s="302"/>
      <c r="D435" s="302"/>
      <c r="E435" s="302"/>
      <c r="F435" s="302"/>
      <c r="G435" s="302"/>
    </row>
    <row r="436" spans="2:7">
      <c r="B436" s="302"/>
      <c r="C436" s="302"/>
      <c r="D436" s="302"/>
      <c r="E436" s="302"/>
      <c r="F436" s="302"/>
      <c r="G436" s="302"/>
    </row>
    <row r="437" spans="2:7">
      <c r="B437" s="302"/>
      <c r="C437" s="302"/>
      <c r="D437" s="302"/>
      <c r="E437" s="302"/>
      <c r="F437" s="302"/>
      <c r="G437" s="302"/>
    </row>
    <row r="438" spans="2:7">
      <c r="B438" s="302"/>
      <c r="C438" s="302"/>
      <c r="D438" s="302"/>
      <c r="E438" s="302"/>
      <c r="F438" s="302"/>
      <c r="G438" s="302"/>
    </row>
    <row r="439" spans="2:7">
      <c r="B439" s="302"/>
      <c r="C439" s="302"/>
      <c r="D439" s="302"/>
      <c r="E439" s="302"/>
      <c r="F439" s="302"/>
      <c r="G439" s="302"/>
    </row>
    <row r="440" spans="2:7">
      <c r="B440" s="302"/>
      <c r="C440" s="302"/>
      <c r="D440" s="302"/>
      <c r="E440" s="302"/>
      <c r="F440" s="302"/>
      <c r="G440" s="302"/>
    </row>
    <row r="441" spans="2:7">
      <c r="B441" s="302"/>
      <c r="C441" s="302"/>
      <c r="D441" s="302"/>
      <c r="E441" s="302"/>
      <c r="F441" s="302"/>
      <c r="G441" s="302"/>
    </row>
    <row r="442" spans="2:7">
      <c r="B442" s="302"/>
      <c r="C442" s="302"/>
      <c r="D442" s="302"/>
      <c r="E442" s="302"/>
      <c r="F442" s="302"/>
      <c r="G442" s="302"/>
    </row>
    <row r="443" spans="2:7">
      <c r="B443" s="302"/>
      <c r="C443" s="302"/>
      <c r="D443" s="302"/>
      <c r="E443" s="302"/>
      <c r="F443" s="302"/>
      <c r="G443" s="302"/>
    </row>
    <row r="444" spans="2:7">
      <c r="B444" s="302"/>
      <c r="C444" s="302"/>
      <c r="D444" s="302"/>
      <c r="E444" s="302"/>
      <c r="F444" s="302"/>
      <c r="G444" s="302"/>
    </row>
    <row r="445" spans="2:7">
      <c r="B445" s="302"/>
      <c r="C445" s="302"/>
      <c r="D445" s="302"/>
      <c r="E445" s="302"/>
      <c r="F445" s="302"/>
      <c r="G445" s="302"/>
    </row>
    <row r="446" spans="2:7">
      <c r="B446" s="302"/>
      <c r="C446" s="302"/>
      <c r="D446" s="302"/>
      <c r="E446" s="302"/>
      <c r="F446" s="302"/>
      <c r="G446" s="302"/>
    </row>
    <row r="447" spans="2:7">
      <c r="B447" s="302"/>
      <c r="C447" s="302"/>
      <c r="D447" s="302"/>
      <c r="E447" s="302"/>
      <c r="F447" s="302"/>
      <c r="G447" s="302"/>
    </row>
    <row r="448" spans="2:7">
      <c r="B448" s="302"/>
      <c r="C448" s="302"/>
      <c r="D448" s="302"/>
      <c r="E448" s="302"/>
      <c r="F448" s="302"/>
      <c r="G448" s="302"/>
    </row>
    <row r="449" spans="2:7">
      <c r="B449" s="302"/>
      <c r="C449" s="302"/>
      <c r="D449" s="302"/>
      <c r="E449" s="302"/>
      <c r="F449" s="302"/>
      <c r="G449" s="302"/>
    </row>
    <row r="450" spans="2:7">
      <c r="B450" s="302"/>
      <c r="C450" s="302"/>
      <c r="D450" s="302"/>
      <c r="E450" s="302"/>
      <c r="F450" s="302"/>
      <c r="G450" s="302"/>
    </row>
    <row r="451" spans="2:7">
      <c r="B451" s="302"/>
      <c r="C451" s="302"/>
      <c r="D451" s="302"/>
      <c r="E451" s="302"/>
      <c r="F451" s="302"/>
      <c r="G451" s="302"/>
    </row>
    <row r="452" spans="2:7">
      <c r="B452" s="302"/>
      <c r="C452" s="302"/>
      <c r="D452" s="302"/>
      <c r="E452" s="302"/>
      <c r="F452" s="302"/>
      <c r="G452" s="302"/>
    </row>
    <row r="453" spans="2:7">
      <c r="B453" s="302"/>
      <c r="C453" s="302"/>
      <c r="D453" s="302"/>
      <c r="E453" s="302"/>
      <c r="F453" s="302"/>
      <c r="G453" s="302"/>
    </row>
    <row r="454" spans="2:7">
      <c r="B454" s="302"/>
      <c r="C454" s="302"/>
      <c r="D454" s="302"/>
      <c r="E454" s="302"/>
      <c r="F454" s="302"/>
      <c r="G454" s="302"/>
    </row>
    <row r="455" spans="2:7">
      <c r="B455" s="302"/>
      <c r="C455" s="302"/>
      <c r="D455" s="302"/>
      <c r="E455" s="302"/>
      <c r="F455" s="302"/>
      <c r="G455" s="302"/>
    </row>
    <row r="456" spans="2:7">
      <c r="B456" s="302"/>
      <c r="C456" s="302"/>
      <c r="D456" s="302"/>
      <c r="E456" s="302"/>
      <c r="F456" s="302"/>
      <c r="G456" s="302"/>
    </row>
    <row r="457" spans="2:7">
      <c r="B457" s="302"/>
      <c r="C457" s="302"/>
      <c r="D457" s="302"/>
      <c r="E457" s="302"/>
      <c r="F457" s="302"/>
      <c r="G457" s="302"/>
    </row>
    <row r="458" spans="2:7">
      <c r="B458" s="302"/>
      <c r="C458" s="302"/>
      <c r="D458" s="302"/>
      <c r="E458" s="302"/>
      <c r="F458" s="302"/>
      <c r="G458" s="302"/>
    </row>
    <row r="459" spans="2:7">
      <c r="B459" s="302"/>
      <c r="C459" s="302"/>
      <c r="D459" s="302"/>
      <c r="E459" s="302"/>
      <c r="F459" s="302"/>
      <c r="G459" s="302"/>
    </row>
    <row r="460" spans="2:7">
      <c r="B460" s="302"/>
      <c r="C460" s="302"/>
      <c r="D460" s="302"/>
      <c r="E460" s="302"/>
      <c r="F460" s="302"/>
      <c r="G460" s="302"/>
    </row>
    <row r="461" spans="2:7">
      <c r="B461" s="302"/>
      <c r="C461" s="302"/>
      <c r="D461" s="302"/>
      <c r="E461" s="302"/>
      <c r="F461" s="302"/>
      <c r="G461" s="302"/>
    </row>
    <row r="462" spans="2:7">
      <c r="B462" s="302"/>
      <c r="C462" s="302"/>
      <c r="D462" s="302"/>
      <c r="E462" s="302"/>
      <c r="F462" s="302"/>
      <c r="G462" s="302"/>
    </row>
    <row r="463" spans="2:7">
      <c r="B463" s="302"/>
      <c r="C463" s="302"/>
      <c r="D463" s="302"/>
      <c r="E463" s="302"/>
      <c r="F463" s="302"/>
      <c r="G463" s="302"/>
    </row>
    <row r="464" spans="2:7">
      <c r="B464" s="302"/>
      <c r="C464" s="302"/>
      <c r="D464" s="302"/>
      <c r="E464" s="302"/>
      <c r="F464" s="302"/>
      <c r="G464" s="302"/>
    </row>
    <row r="465" spans="2:7">
      <c r="B465" s="302"/>
      <c r="C465" s="302"/>
      <c r="D465" s="302"/>
      <c r="E465" s="302"/>
      <c r="F465" s="302"/>
      <c r="G465" s="302"/>
    </row>
    <row r="466" spans="2:7">
      <c r="B466" s="302"/>
      <c r="C466" s="302"/>
      <c r="D466" s="302"/>
      <c r="E466" s="302"/>
      <c r="F466" s="302"/>
      <c r="G466" s="302"/>
    </row>
    <row r="467" spans="2:7">
      <c r="B467" s="302"/>
      <c r="C467" s="302"/>
      <c r="D467" s="302"/>
      <c r="E467" s="302"/>
      <c r="F467" s="302"/>
      <c r="G467" s="302"/>
    </row>
    <row r="468" spans="2:7">
      <c r="B468" s="302"/>
      <c r="C468" s="302"/>
      <c r="D468" s="302"/>
      <c r="E468" s="302"/>
      <c r="F468" s="302"/>
      <c r="G468" s="302"/>
    </row>
    <row r="469" spans="2:7">
      <c r="B469" s="302"/>
      <c r="C469" s="302"/>
      <c r="D469" s="302"/>
      <c r="E469" s="302"/>
      <c r="F469" s="302"/>
      <c r="G469" s="302"/>
    </row>
    <row r="470" spans="2:7">
      <c r="B470" s="302"/>
      <c r="C470" s="302"/>
      <c r="D470" s="302"/>
      <c r="E470" s="302"/>
      <c r="F470" s="302"/>
      <c r="G470" s="302"/>
    </row>
    <row r="471" spans="2:7">
      <c r="B471" s="302"/>
      <c r="C471" s="302"/>
      <c r="D471" s="302"/>
      <c r="E471" s="302"/>
      <c r="F471" s="302"/>
      <c r="G471" s="302"/>
    </row>
    <row r="472" spans="2:7">
      <c r="B472" s="302"/>
      <c r="C472" s="302"/>
      <c r="D472" s="302"/>
      <c r="E472" s="302"/>
      <c r="F472" s="302"/>
      <c r="G472" s="302"/>
    </row>
    <row r="473" spans="2:7">
      <c r="B473" s="302"/>
      <c r="C473" s="302"/>
      <c r="D473" s="302"/>
      <c r="E473" s="302"/>
      <c r="F473" s="302"/>
      <c r="G473" s="302"/>
    </row>
    <row r="474" spans="2:7">
      <c r="B474" s="302"/>
      <c r="C474" s="302"/>
      <c r="D474" s="302"/>
      <c r="E474" s="302"/>
      <c r="F474" s="302"/>
      <c r="G474" s="302"/>
    </row>
    <row r="475" spans="2:7">
      <c r="B475" s="302"/>
      <c r="C475" s="302"/>
      <c r="D475" s="302"/>
      <c r="E475" s="302"/>
      <c r="F475" s="302"/>
      <c r="G475" s="302"/>
    </row>
    <row r="476" spans="2:7">
      <c r="B476" s="302"/>
      <c r="C476" s="302"/>
      <c r="D476" s="302"/>
      <c r="E476" s="302"/>
      <c r="F476" s="302"/>
      <c r="G476" s="302"/>
    </row>
    <row r="477" spans="2:7">
      <c r="B477" s="302"/>
      <c r="C477" s="302"/>
      <c r="D477" s="302"/>
      <c r="E477" s="302"/>
      <c r="F477" s="302"/>
      <c r="G477" s="302"/>
    </row>
    <row r="478" spans="2:7">
      <c r="B478" s="302"/>
      <c r="C478" s="302"/>
      <c r="D478" s="302"/>
      <c r="E478" s="302"/>
      <c r="F478" s="302"/>
      <c r="G478" s="302"/>
    </row>
    <row r="479" spans="2:7">
      <c r="B479" s="302"/>
      <c r="C479" s="302"/>
      <c r="D479" s="302"/>
      <c r="E479" s="302"/>
      <c r="F479" s="302"/>
      <c r="G479" s="302"/>
    </row>
    <row r="480" spans="2:7">
      <c r="B480" s="302"/>
      <c r="C480" s="302"/>
      <c r="D480" s="302"/>
      <c r="E480" s="302"/>
      <c r="F480" s="302"/>
      <c r="G480" s="302"/>
    </row>
    <row r="481" spans="2:7">
      <c r="B481" s="302"/>
      <c r="C481" s="302"/>
      <c r="D481" s="302"/>
      <c r="E481" s="302"/>
      <c r="F481" s="302"/>
      <c r="G481" s="302"/>
    </row>
    <row r="482" spans="2:7">
      <c r="B482" s="302"/>
      <c r="C482" s="302"/>
      <c r="D482" s="302"/>
      <c r="E482" s="302"/>
      <c r="F482" s="302"/>
      <c r="G482" s="302"/>
    </row>
    <row r="483" spans="2:7">
      <c r="B483" s="302"/>
      <c r="C483" s="302"/>
      <c r="D483" s="302"/>
      <c r="E483" s="302"/>
      <c r="F483" s="302"/>
      <c r="G483" s="302"/>
    </row>
    <row r="484" spans="2:7">
      <c r="B484" s="302"/>
      <c r="C484" s="302"/>
      <c r="D484" s="302"/>
      <c r="E484" s="302"/>
      <c r="F484" s="302"/>
      <c r="G484" s="302"/>
    </row>
    <row r="485" spans="2:7">
      <c r="B485" s="302"/>
      <c r="C485" s="302"/>
      <c r="D485" s="302"/>
      <c r="E485" s="302"/>
      <c r="F485" s="302"/>
      <c r="G485" s="302"/>
    </row>
    <row r="486" spans="2:7">
      <c r="B486" s="302"/>
      <c r="C486" s="302"/>
      <c r="D486" s="302"/>
      <c r="E486" s="302"/>
      <c r="F486" s="302"/>
      <c r="G486" s="302"/>
    </row>
    <row r="487" spans="2:7">
      <c r="B487" s="302"/>
      <c r="C487" s="302"/>
      <c r="D487" s="302"/>
      <c r="E487" s="302"/>
      <c r="F487" s="302"/>
      <c r="G487" s="302"/>
    </row>
    <row r="488" spans="2:7">
      <c r="B488" s="302"/>
      <c r="C488" s="302"/>
      <c r="D488" s="302"/>
      <c r="E488" s="302"/>
      <c r="F488" s="302"/>
      <c r="G488" s="302"/>
    </row>
    <row r="489" spans="2:7">
      <c r="B489" s="302"/>
      <c r="C489" s="302"/>
      <c r="D489" s="302"/>
      <c r="E489" s="302"/>
      <c r="F489" s="302"/>
      <c r="G489" s="302"/>
    </row>
    <row r="490" spans="2:7">
      <c r="B490" s="302"/>
      <c r="C490" s="302"/>
      <c r="D490" s="302"/>
      <c r="E490" s="302"/>
      <c r="F490" s="302"/>
      <c r="G490" s="302"/>
    </row>
    <row r="491" spans="2:7">
      <c r="B491" s="302"/>
      <c r="C491" s="302"/>
      <c r="D491" s="302"/>
      <c r="E491" s="302"/>
      <c r="F491" s="302"/>
      <c r="G491" s="302"/>
    </row>
    <row r="492" spans="2:7">
      <c r="B492" s="302"/>
      <c r="C492" s="302"/>
      <c r="D492" s="302"/>
      <c r="E492" s="302"/>
      <c r="F492" s="302"/>
      <c r="G492" s="302"/>
    </row>
    <row r="493" spans="2:7">
      <c r="B493" s="302"/>
      <c r="C493" s="302"/>
      <c r="D493" s="302"/>
      <c r="E493" s="302"/>
      <c r="F493" s="302"/>
      <c r="G493" s="302"/>
    </row>
    <row r="494" spans="2:7">
      <c r="B494" s="302"/>
      <c r="C494" s="302"/>
      <c r="D494" s="302"/>
      <c r="E494" s="302"/>
      <c r="F494" s="302"/>
      <c r="G494" s="302"/>
    </row>
    <row r="495" spans="2:7">
      <c r="B495" s="302"/>
      <c r="C495" s="302"/>
      <c r="D495" s="302"/>
      <c r="E495" s="302"/>
      <c r="F495" s="302"/>
      <c r="G495" s="302"/>
    </row>
    <row r="496" spans="2:7">
      <c r="B496" s="302"/>
      <c r="C496" s="302"/>
      <c r="D496" s="302"/>
      <c r="E496" s="302"/>
      <c r="F496" s="302"/>
      <c r="G496" s="302"/>
    </row>
    <row r="497" spans="2:7">
      <c r="B497" s="302"/>
      <c r="C497" s="302"/>
      <c r="D497" s="302"/>
      <c r="E497" s="302"/>
      <c r="F497" s="302"/>
      <c r="G497" s="302"/>
    </row>
    <row r="498" spans="2:7">
      <c r="B498" s="302"/>
      <c r="C498" s="302"/>
      <c r="D498" s="302"/>
      <c r="E498" s="302"/>
      <c r="F498" s="302"/>
      <c r="G498" s="302"/>
    </row>
    <row r="499" spans="2:7">
      <c r="B499" s="302"/>
      <c r="C499" s="302"/>
      <c r="D499" s="302"/>
      <c r="E499" s="302"/>
      <c r="F499" s="302"/>
      <c r="G499" s="302"/>
    </row>
    <row r="500" spans="2:7">
      <c r="B500" s="302"/>
      <c r="C500" s="302"/>
      <c r="D500" s="302"/>
      <c r="E500" s="302"/>
      <c r="F500" s="302"/>
      <c r="G500" s="302"/>
    </row>
    <row r="501" spans="2:7">
      <c r="B501" s="302"/>
      <c r="C501" s="302"/>
      <c r="D501" s="302"/>
      <c r="E501" s="302"/>
      <c r="F501" s="302"/>
      <c r="G501" s="302"/>
    </row>
    <row r="502" spans="2:7">
      <c r="B502" s="302"/>
      <c r="C502" s="302"/>
      <c r="D502" s="302"/>
      <c r="E502" s="302"/>
      <c r="F502" s="302"/>
      <c r="G502" s="302"/>
    </row>
    <row r="503" spans="2:7">
      <c r="B503" s="302"/>
      <c r="C503" s="302"/>
      <c r="D503" s="302"/>
      <c r="E503" s="302"/>
      <c r="F503" s="302"/>
      <c r="G503" s="302"/>
    </row>
    <row r="504" spans="2:7">
      <c r="B504" s="302"/>
      <c r="C504" s="302"/>
      <c r="D504" s="302"/>
      <c r="E504" s="302"/>
      <c r="F504" s="302"/>
      <c r="G504" s="302"/>
    </row>
    <row r="505" spans="2:7">
      <c r="B505" s="302"/>
      <c r="C505" s="302"/>
      <c r="D505" s="302"/>
      <c r="E505" s="302"/>
      <c r="F505" s="302"/>
      <c r="G505" s="302"/>
    </row>
    <row r="506" spans="2:7">
      <c r="B506" s="302"/>
      <c r="C506" s="302"/>
      <c r="D506" s="302"/>
      <c r="E506" s="302"/>
      <c r="F506" s="302"/>
      <c r="G506" s="302"/>
    </row>
    <row r="507" spans="2:7">
      <c r="B507" s="302"/>
      <c r="C507" s="302"/>
      <c r="D507" s="302"/>
      <c r="E507" s="302"/>
      <c r="F507" s="302"/>
      <c r="G507" s="302"/>
    </row>
    <row r="508" spans="2:7">
      <c r="B508" s="302"/>
      <c r="C508" s="302"/>
      <c r="D508" s="302"/>
      <c r="E508" s="302"/>
      <c r="F508" s="302"/>
      <c r="G508" s="302"/>
    </row>
    <row r="509" spans="2:7">
      <c r="B509" s="302"/>
      <c r="C509" s="302"/>
      <c r="D509" s="302"/>
      <c r="E509" s="302"/>
      <c r="F509" s="302"/>
      <c r="G509" s="302"/>
    </row>
    <row r="510" spans="2:7">
      <c r="B510" s="302"/>
      <c r="C510" s="302"/>
      <c r="D510" s="302"/>
      <c r="E510" s="302"/>
      <c r="F510" s="302"/>
      <c r="G510" s="302"/>
    </row>
    <row r="511" spans="2:7">
      <c r="B511" s="302"/>
      <c r="C511" s="302"/>
      <c r="D511" s="302"/>
      <c r="E511" s="302"/>
      <c r="F511" s="302"/>
      <c r="G511" s="302"/>
    </row>
    <row r="512" spans="2:7">
      <c r="B512" s="302"/>
      <c r="C512" s="302"/>
      <c r="D512" s="302"/>
      <c r="E512" s="302"/>
      <c r="F512" s="302"/>
      <c r="G512" s="302"/>
    </row>
    <row r="513" spans="2:7">
      <c r="B513" s="302"/>
      <c r="C513" s="302"/>
      <c r="D513" s="302"/>
      <c r="E513" s="302"/>
      <c r="F513" s="302"/>
      <c r="G513" s="302"/>
    </row>
    <row r="514" spans="2:7">
      <c r="B514" s="302"/>
      <c r="C514" s="302"/>
      <c r="D514" s="302"/>
      <c r="E514" s="302"/>
      <c r="F514" s="302"/>
      <c r="G514" s="302"/>
    </row>
    <row r="515" spans="2:7">
      <c r="B515" s="302"/>
      <c r="C515" s="302"/>
      <c r="D515" s="302"/>
      <c r="E515" s="302"/>
      <c r="F515" s="302"/>
      <c r="G515" s="302"/>
    </row>
    <row r="516" spans="2:7">
      <c r="B516" s="302"/>
      <c r="C516" s="302"/>
      <c r="D516" s="302"/>
      <c r="E516" s="302"/>
      <c r="F516" s="302"/>
      <c r="G516" s="302"/>
    </row>
    <row r="517" spans="2:7">
      <c r="B517" s="302"/>
      <c r="C517" s="302"/>
      <c r="D517" s="302"/>
      <c r="E517" s="302"/>
      <c r="F517" s="302"/>
      <c r="G517" s="302"/>
    </row>
    <row r="518" spans="2:7">
      <c r="B518" s="302"/>
      <c r="C518" s="302"/>
      <c r="D518" s="302"/>
      <c r="E518" s="302"/>
      <c r="F518" s="302"/>
      <c r="G518" s="302"/>
    </row>
    <row r="519" spans="2:7">
      <c r="B519" s="302"/>
      <c r="C519" s="302"/>
      <c r="D519" s="302"/>
      <c r="E519" s="302"/>
      <c r="F519" s="302"/>
      <c r="G519" s="302"/>
    </row>
    <row r="520" spans="2:7">
      <c r="B520" s="302"/>
      <c r="C520" s="302"/>
      <c r="D520" s="302"/>
      <c r="E520" s="302"/>
      <c r="F520" s="302"/>
      <c r="G520" s="302"/>
    </row>
    <row r="521" spans="2:7">
      <c r="B521" s="302"/>
      <c r="C521" s="302"/>
      <c r="D521" s="302"/>
      <c r="E521" s="302"/>
      <c r="F521" s="302"/>
      <c r="G521" s="302"/>
    </row>
    <row r="522" spans="2:7">
      <c r="B522" s="302"/>
      <c r="C522" s="302"/>
      <c r="D522" s="302"/>
      <c r="E522" s="302"/>
      <c r="F522" s="302"/>
      <c r="G522" s="302"/>
    </row>
    <row r="523" spans="2:7">
      <c r="B523" s="302"/>
      <c r="C523" s="302"/>
      <c r="D523" s="302"/>
      <c r="E523" s="302"/>
      <c r="F523" s="302"/>
      <c r="G523" s="302"/>
    </row>
    <row r="524" spans="2:7">
      <c r="B524" s="302"/>
      <c r="C524" s="302"/>
      <c r="D524" s="302"/>
      <c r="E524" s="302"/>
      <c r="F524" s="302"/>
      <c r="G524" s="302"/>
    </row>
    <row r="525" spans="2:7">
      <c r="B525" s="302"/>
      <c r="C525" s="302"/>
      <c r="D525" s="302"/>
      <c r="E525" s="302"/>
      <c r="F525" s="302"/>
      <c r="G525" s="302"/>
    </row>
    <row r="526" spans="2:7">
      <c r="B526" s="302"/>
      <c r="C526" s="302"/>
      <c r="D526" s="302"/>
      <c r="E526" s="302"/>
      <c r="F526" s="302"/>
      <c r="G526" s="302"/>
    </row>
    <row r="527" spans="2:7">
      <c r="B527" s="302"/>
      <c r="C527" s="302"/>
      <c r="D527" s="302"/>
      <c r="E527" s="302"/>
      <c r="F527" s="302"/>
      <c r="G527" s="302"/>
    </row>
    <row r="528" spans="2:7">
      <c r="B528" s="302"/>
      <c r="C528" s="302"/>
      <c r="D528" s="302"/>
      <c r="E528" s="302"/>
      <c r="F528" s="302"/>
      <c r="G528" s="302"/>
    </row>
    <row r="529" spans="2:7">
      <c r="B529" s="302"/>
      <c r="C529" s="302"/>
      <c r="D529" s="302"/>
      <c r="E529" s="302"/>
      <c r="F529" s="302"/>
      <c r="G529" s="302"/>
    </row>
    <row r="530" spans="2:7">
      <c r="B530" s="302"/>
      <c r="C530" s="302"/>
      <c r="D530" s="302"/>
      <c r="E530" s="302"/>
      <c r="F530" s="302"/>
      <c r="G530" s="302"/>
    </row>
    <row r="531" spans="2:7">
      <c r="B531" s="302"/>
      <c r="C531" s="302"/>
      <c r="D531" s="302"/>
      <c r="E531" s="302"/>
      <c r="F531" s="302"/>
      <c r="G531" s="302"/>
    </row>
    <row r="532" spans="2:7">
      <c r="B532" s="302"/>
      <c r="C532" s="302"/>
      <c r="D532" s="302"/>
      <c r="E532" s="302"/>
      <c r="F532" s="302"/>
      <c r="G532" s="302"/>
    </row>
    <row r="533" spans="2:7">
      <c r="B533" s="302"/>
      <c r="C533" s="302"/>
      <c r="D533" s="302"/>
      <c r="E533" s="302"/>
      <c r="F533" s="302"/>
      <c r="G533" s="302"/>
    </row>
    <row r="534" spans="2:7">
      <c r="B534" s="302"/>
      <c r="C534" s="302"/>
      <c r="D534" s="302"/>
      <c r="E534" s="302"/>
      <c r="F534" s="302"/>
      <c r="G534" s="302"/>
    </row>
    <row r="535" spans="2:7">
      <c r="B535" s="302"/>
      <c r="C535" s="302"/>
      <c r="D535" s="302"/>
      <c r="E535" s="302"/>
      <c r="F535" s="302"/>
      <c r="G535" s="302"/>
    </row>
    <row r="536" spans="2:7">
      <c r="B536" s="302"/>
      <c r="C536" s="302"/>
      <c r="D536" s="302"/>
      <c r="E536" s="302"/>
      <c r="F536" s="302"/>
      <c r="G536" s="302"/>
    </row>
    <row r="537" spans="2:7">
      <c r="B537" s="302"/>
      <c r="C537" s="302"/>
      <c r="D537" s="302"/>
      <c r="E537" s="302"/>
      <c r="F537" s="302"/>
      <c r="G537" s="302"/>
    </row>
    <row r="538" spans="2:7">
      <c r="B538" s="302"/>
      <c r="C538" s="302"/>
      <c r="D538" s="302"/>
      <c r="E538" s="302"/>
      <c r="F538" s="302"/>
      <c r="G538" s="302"/>
    </row>
    <row r="539" spans="2:7">
      <c r="B539" s="302"/>
      <c r="C539" s="302"/>
      <c r="D539" s="302"/>
      <c r="E539" s="302"/>
      <c r="F539" s="302"/>
      <c r="G539" s="302"/>
    </row>
    <row r="540" spans="2:7">
      <c r="B540" s="302"/>
      <c r="C540" s="302"/>
      <c r="D540" s="302"/>
      <c r="E540" s="302"/>
      <c r="F540" s="302"/>
      <c r="G540" s="302"/>
    </row>
    <row r="541" spans="2:7">
      <c r="B541" s="302"/>
      <c r="C541" s="302"/>
      <c r="D541" s="302"/>
      <c r="E541" s="302"/>
      <c r="F541" s="302"/>
      <c r="G541" s="302"/>
    </row>
    <row r="542" spans="2:7">
      <c r="B542" s="302"/>
      <c r="C542" s="302"/>
      <c r="D542" s="302"/>
      <c r="E542" s="302"/>
      <c r="F542" s="302"/>
      <c r="G542" s="302"/>
    </row>
    <row r="543" spans="2:7">
      <c r="B543" s="302"/>
      <c r="C543" s="302"/>
      <c r="D543" s="302"/>
      <c r="E543" s="302"/>
      <c r="F543" s="302"/>
      <c r="G543" s="302"/>
    </row>
    <row r="544" spans="2:7">
      <c r="B544" s="302"/>
      <c r="C544" s="302"/>
      <c r="D544" s="302"/>
      <c r="E544" s="302"/>
      <c r="F544" s="302"/>
      <c r="G544" s="302"/>
    </row>
    <row r="545" spans="2:7">
      <c r="B545" s="302"/>
      <c r="C545" s="302"/>
      <c r="D545" s="302"/>
      <c r="E545" s="302"/>
      <c r="F545" s="302"/>
      <c r="G545" s="302"/>
    </row>
    <row r="546" spans="2:7">
      <c r="B546" s="302"/>
      <c r="C546" s="302"/>
      <c r="D546" s="302"/>
      <c r="E546" s="302"/>
      <c r="F546" s="302"/>
      <c r="G546" s="302"/>
    </row>
    <row r="547" spans="2:7">
      <c r="B547" s="302"/>
      <c r="C547" s="302"/>
      <c r="D547" s="302"/>
      <c r="E547" s="302"/>
      <c r="F547" s="302"/>
      <c r="G547" s="302"/>
    </row>
    <row r="548" spans="2:7">
      <c r="B548" s="302"/>
      <c r="C548" s="302"/>
      <c r="D548" s="302"/>
      <c r="E548" s="302"/>
      <c r="F548" s="302"/>
      <c r="G548" s="302"/>
    </row>
    <row r="549" spans="2:7">
      <c r="B549" s="302"/>
      <c r="C549" s="302"/>
      <c r="D549" s="302"/>
      <c r="E549" s="302"/>
      <c r="F549" s="302"/>
      <c r="G549" s="302"/>
    </row>
    <row r="550" spans="2:7">
      <c r="B550" s="302"/>
      <c r="C550" s="302"/>
      <c r="D550" s="302"/>
      <c r="E550" s="302"/>
      <c r="F550" s="302"/>
      <c r="G550" s="302"/>
    </row>
    <row r="551" spans="2:7">
      <c r="B551" s="302"/>
      <c r="C551" s="302"/>
      <c r="D551" s="302"/>
      <c r="E551" s="302"/>
      <c r="F551" s="302"/>
      <c r="G551" s="302"/>
    </row>
    <row r="552" spans="2:7">
      <c r="B552" s="302"/>
      <c r="C552" s="302"/>
      <c r="D552" s="302"/>
      <c r="E552" s="302"/>
      <c r="F552" s="302"/>
      <c r="G552" s="302"/>
    </row>
    <row r="553" spans="2:7">
      <c r="B553" s="302"/>
      <c r="C553" s="302"/>
      <c r="D553" s="302"/>
      <c r="E553" s="302"/>
      <c r="F553" s="302"/>
      <c r="G553" s="302"/>
    </row>
    <row r="554" spans="2:7">
      <c r="B554" s="302"/>
      <c r="C554" s="302"/>
      <c r="D554" s="302"/>
      <c r="E554" s="302"/>
      <c r="F554" s="302"/>
      <c r="G554" s="302"/>
    </row>
    <row r="555" spans="2:7">
      <c r="B555" s="302"/>
      <c r="C555" s="302"/>
      <c r="D555" s="302"/>
      <c r="E555" s="302"/>
      <c r="F555" s="302"/>
      <c r="G555" s="302"/>
    </row>
    <row r="556" spans="2:7">
      <c r="B556" s="302"/>
      <c r="C556" s="302"/>
      <c r="D556" s="302"/>
      <c r="E556" s="302"/>
      <c r="F556" s="302"/>
      <c r="G556" s="302"/>
    </row>
    <row r="557" spans="2:7">
      <c r="B557" s="302"/>
      <c r="C557" s="302"/>
      <c r="D557" s="302"/>
      <c r="E557" s="302"/>
      <c r="F557" s="302"/>
      <c r="G557" s="302"/>
    </row>
    <row r="558" spans="2:7">
      <c r="B558" s="302"/>
      <c r="C558" s="302"/>
      <c r="D558" s="302"/>
      <c r="E558" s="302"/>
      <c r="F558" s="302"/>
      <c r="G558" s="302"/>
    </row>
    <row r="559" spans="2:7">
      <c r="B559" s="302"/>
      <c r="C559" s="302"/>
      <c r="D559" s="302"/>
      <c r="E559" s="302"/>
      <c r="F559" s="302"/>
      <c r="G559" s="302"/>
    </row>
    <row r="560" spans="2:7">
      <c r="B560" s="302"/>
      <c r="C560" s="302"/>
      <c r="D560" s="302"/>
      <c r="E560" s="302"/>
      <c r="F560" s="302"/>
      <c r="G560" s="302"/>
    </row>
    <row r="561" spans="2:7">
      <c r="D561" s="302"/>
      <c r="E561" s="302"/>
      <c r="F561" s="302"/>
      <c r="G561" s="302"/>
    </row>
    <row r="562" spans="2:7">
      <c r="B562" s="302"/>
      <c r="C562" s="302"/>
      <c r="D562" s="302"/>
      <c r="E562" s="302"/>
      <c r="F562" s="302"/>
      <c r="G562" s="302"/>
    </row>
    <row r="563" spans="2:7">
      <c r="B563" s="302"/>
      <c r="C563" s="302"/>
      <c r="D563" s="302"/>
      <c r="E563" s="302"/>
      <c r="F563" s="302"/>
      <c r="G563" s="302"/>
    </row>
    <row r="564" spans="2:7">
      <c r="B564" s="302"/>
      <c r="C564" s="302"/>
      <c r="D564" s="302"/>
      <c r="E564" s="302"/>
      <c r="F564" s="302"/>
      <c r="G564" s="302"/>
    </row>
    <row r="565" spans="2:7">
      <c r="B565" s="302"/>
      <c r="C565" s="302"/>
      <c r="D565" s="302"/>
      <c r="E565" s="302"/>
      <c r="F565" s="302"/>
      <c r="G565" s="302"/>
    </row>
    <row r="566" spans="2:7">
      <c r="B566" s="302"/>
      <c r="C566" s="302"/>
      <c r="D566" s="302"/>
      <c r="E566" s="302"/>
      <c r="F566" s="302"/>
      <c r="G566" s="302"/>
    </row>
    <row r="567" spans="2:7">
      <c r="B567" s="302"/>
      <c r="C567" s="302"/>
      <c r="D567" s="302"/>
      <c r="E567" s="302"/>
      <c r="F567" s="302"/>
      <c r="G567" s="302"/>
    </row>
    <row r="568" spans="2:7">
      <c r="B568" s="302"/>
      <c r="C568" s="302"/>
      <c r="D568" s="302"/>
      <c r="E568" s="302"/>
      <c r="F568" s="302"/>
      <c r="G568" s="302"/>
    </row>
    <row r="569" spans="2:7">
      <c r="B569" s="302"/>
      <c r="C569" s="302"/>
      <c r="D569" s="302"/>
      <c r="E569" s="302"/>
      <c r="F569" s="302"/>
      <c r="G569" s="302"/>
    </row>
    <row r="570" spans="2:7">
      <c r="B570" s="302"/>
      <c r="C570" s="302"/>
      <c r="D570" s="302"/>
      <c r="E570" s="302"/>
      <c r="F570" s="302"/>
      <c r="G570" s="302"/>
    </row>
    <row r="571" spans="2:7">
      <c r="B571" s="302"/>
      <c r="C571" s="302"/>
      <c r="D571" s="302"/>
      <c r="E571" s="302"/>
      <c r="F571" s="302"/>
      <c r="G571" s="302"/>
    </row>
    <row r="572" spans="2:7">
      <c r="B572" s="302"/>
      <c r="C572" s="302"/>
      <c r="D572" s="302"/>
      <c r="E572" s="302"/>
      <c r="F572" s="302"/>
      <c r="G572" s="302"/>
    </row>
    <row r="573" spans="2:7">
      <c r="B573" s="302"/>
      <c r="C573" s="302"/>
      <c r="D573" s="302"/>
      <c r="E573" s="302"/>
      <c r="F573" s="302"/>
      <c r="G573" s="302"/>
    </row>
    <row r="574" spans="2:7">
      <c r="B574" s="302"/>
      <c r="C574" s="302"/>
      <c r="D574" s="302"/>
      <c r="E574" s="302"/>
      <c r="F574" s="302"/>
      <c r="G574" s="302"/>
    </row>
    <row r="575" spans="2:7">
      <c r="B575" s="302"/>
      <c r="C575" s="302"/>
      <c r="D575" s="302"/>
      <c r="E575" s="302"/>
      <c r="F575" s="302"/>
      <c r="G575" s="302"/>
    </row>
    <row r="576" spans="2:7">
      <c r="B576" s="302"/>
      <c r="C576" s="302"/>
      <c r="D576" s="302"/>
      <c r="E576" s="302"/>
      <c r="F576" s="302"/>
      <c r="G576" s="302"/>
    </row>
    <row r="577" spans="2:7">
      <c r="B577" s="302"/>
      <c r="C577" s="302"/>
      <c r="D577" s="302"/>
      <c r="E577" s="302"/>
      <c r="F577" s="302"/>
      <c r="G577" s="302"/>
    </row>
    <row r="578" spans="2:7">
      <c r="B578" s="302"/>
      <c r="C578" s="302"/>
      <c r="D578" s="302"/>
      <c r="E578" s="302"/>
      <c r="F578" s="302"/>
      <c r="G578" s="302"/>
    </row>
    <row r="579" spans="2:7">
      <c r="B579" s="302"/>
      <c r="C579" s="302"/>
      <c r="D579" s="302"/>
      <c r="E579" s="302"/>
      <c r="F579" s="302"/>
      <c r="G579" s="302"/>
    </row>
    <row r="580" spans="2:7">
      <c r="B580" s="302"/>
      <c r="C580" s="302"/>
      <c r="D580" s="302"/>
      <c r="E580" s="302"/>
      <c r="F580" s="302"/>
      <c r="G580" s="302"/>
    </row>
    <row r="581" spans="2:7">
      <c r="B581" s="302"/>
      <c r="C581" s="302"/>
      <c r="D581" s="302"/>
      <c r="E581" s="302"/>
      <c r="F581" s="302"/>
      <c r="G581" s="302"/>
    </row>
    <row r="582" spans="2:7">
      <c r="B582" s="302"/>
      <c r="C582" s="302"/>
      <c r="D582" s="302"/>
      <c r="E582" s="302"/>
      <c r="F582" s="302"/>
      <c r="G582" s="302"/>
    </row>
    <row r="583" spans="2:7">
      <c r="B583" s="302"/>
      <c r="C583" s="302"/>
      <c r="D583" s="302"/>
      <c r="E583" s="302"/>
      <c r="F583" s="302"/>
      <c r="G583" s="302"/>
    </row>
    <row r="584" spans="2:7">
      <c r="B584" s="302"/>
      <c r="C584" s="302"/>
      <c r="D584" s="302"/>
      <c r="E584" s="302"/>
      <c r="F584" s="302"/>
      <c r="G584" s="302"/>
    </row>
    <row r="585" spans="2:7">
      <c r="B585" s="302"/>
      <c r="C585" s="302"/>
      <c r="D585" s="302"/>
      <c r="E585" s="302"/>
      <c r="F585" s="302"/>
      <c r="G585" s="302"/>
    </row>
    <row r="586" spans="2:7">
      <c r="B586" s="302"/>
      <c r="C586" s="302"/>
      <c r="D586" s="302"/>
      <c r="E586" s="302"/>
      <c r="F586" s="302"/>
      <c r="G586" s="302"/>
    </row>
    <row r="587" spans="2:7">
      <c r="B587" s="302"/>
      <c r="C587" s="302"/>
      <c r="D587" s="302"/>
      <c r="E587" s="302"/>
      <c r="F587" s="302"/>
      <c r="G587" s="302"/>
    </row>
    <row r="588" spans="2:7">
      <c r="B588" s="302"/>
      <c r="C588" s="302"/>
      <c r="D588" s="302"/>
      <c r="E588" s="302"/>
      <c r="F588" s="302"/>
      <c r="G588" s="302"/>
    </row>
    <row r="589" spans="2:7">
      <c r="B589" s="302"/>
      <c r="C589" s="302"/>
      <c r="D589" s="302"/>
      <c r="E589" s="302"/>
      <c r="F589" s="302"/>
      <c r="G589" s="302"/>
    </row>
    <row r="590" spans="2:7">
      <c r="B590" s="302"/>
      <c r="C590" s="302"/>
      <c r="D590" s="302"/>
      <c r="E590" s="302"/>
      <c r="F590" s="302"/>
      <c r="G590" s="302"/>
    </row>
    <row r="591" spans="2:7">
      <c r="B591" s="302"/>
      <c r="C591" s="302"/>
      <c r="D591" s="302"/>
      <c r="E591" s="302"/>
      <c r="F591" s="302"/>
      <c r="G591" s="302"/>
    </row>
    <row r="592" spans="2:7">
      <c r="B592" s="302"/>
      <c r="C592" s="302"/>
      <c r="D592" s="302"/>
      <c r="E592" s="302"/>
      <c r="F592" s="302"/>
      <c r="G592" s="302"/>
    </row>
    <row r="593" spans="2:7">
      <c r="B593" s="302"/>
      <c r="C593" s="302"/>
      <c r="D593" s="302"/>
      <c r="E593" s="302"/>
      <c r="F593" s="302"/>
      <c r="G593" s="302"/>
    </row>
    <row r="594" spans="2:7">
      <c r="B594" s="302"/>
      <c r="C594" s="302"/>
      <c r="D594" s="302"/>
      <c r="E594" s="302"/>
      <c r="F594" s="302"/>
      <c r="G594" s="302"/>
    </row>
    <row r="595" spans="2:7">
      <c r="B595" s="302"/>
      <c r="C595" s="302"/>
      <c r="D595" s="302"/>
      <c r="E595" s="302"/>
      <c r="F595" s="302"/>
      <c r="G595" s="302"/>
    </row>
    <row r="596" spans="2:7">
      <c r="B596" s="302"/>
      <c r="C596" s="302"/>
      <c r="D596" s="302"/>
      <c r="E596" s="302"/>
      <c r="F596" s="302"/>
      <c r="G596" s="302"/>
    </row>
    <row r="597" spans="2:7">
      <c r="B597" s="302"/>
      <c r="C597" s="302"/>
      <c r="D597" s="302"/>
      <c r="E597" s="302"/>
      <c r="F597" s="302"/>
      <c r="G597" s="302"/>
    </row>
    <row r="598" spans="2:7">
      <c r="B598" s="302"/>
      <c r="C598" s="302"/>
      <c r="D598" s="302"/>
      <c r="E598" s="302"/>
      <c r="F598" s="302"/>
      <c r="G598" s="302"/>
    </row>
    <row r="599" spans="2:7">
      <c r="B599" s="302"/>
      <c r="C599" s="302"/>
      <c r="D599" s="302"/>
      <c r="E599" s="302"/>
      <c r="F599" s="302"/>
      <c r="G599" s="302"/>
    </row>
    <row r="600" spans="2:7">
      <c r="B600" s="302"/>
      <c r="C600" s="302"/>
      <c r="D600" s="302"/>
      <c r="E600" s="302"/>
      <c r="F600" s="302"/>
      <c r="G600" s="302"/>
    </row>
    <row r="601" spans="2:7">
      <c r="B601" s="302"/>
      <c r="C601" s="302"/>
      <c r="D601" s="302"/>
      <c r="E601" s="302"/>
      <c r="F601" s="302"/>
      <c r="G601" s="302"/>
    </row>
    <row r="602" spans="2:7">
      <c r="B602" s="302"/>
      <c r="C602" s="302"/>
      <c r="D602" s="302"/>
      <c r="E602" s="302"/>
      <c r="F602" s="302"/>
      <c r="G602" s="302"/>
    </row>
    <row r="603" spans="2:7">
      <c r="B603" s="302"/>
      <c r="C603" s="302"/>
      <c r="D603" s="302"/>
      <c r="E603" s="302"/>
      <c r="F603" s="302"/>
      <c r="G603" s="302"/>
    </row>
    <row r="604" spans="2:7">
      <c r="B604" s="302"/>
      <c r="C604" s="302"/>
      <c r="D604" s="302"/>
      <c r="E604" s="302"/>
      <c r="F604" s="302"/>
      <c r="G604" s="302"/>
    </row>
    <row r="605" spans="2:7">
      <c r="B605" s="302"/>
      <c r="C605" s="302"/>
      <c r="D605" s="302"/>
      <c r="E605" s="302"/>
      <c r="F605" s="302"/>
      <c r="G605" s="302"/>
    </row>
    <row r="606" spans="2:7">
      <c r="B606" s="302"/>
      <c r="C606" s="302"/>
      <c r="D606" s="302"/>
      <c r="E606" s="302"/>
      <c r="F606" s="302"/>
      <c r="G606" s="302"/>
    </row>
    <row r="607" spans="2:7">
      <c r="B607" s="302"/>
      <c r="C607" s="302"/>
      <c r="D607" s="302"/>
      <c r="E607" s="302"/>
      <c r="F607" s="302"/>
      <c r="G607" s="302"/>
    </row>
    <row r="608" spans="2:7">
      <c r="B608" s="302"/>
      <c r="C608" s="302"/>
      <c r="D608" s="302"/>
      <c r="E608" s="302"/>
      <c r="F608" s="302"/>
      <c r="G608" s="302"/>
    </row>
    <row r="609" spans="2:7">
      <c r="B609" s="302"/>
      <c r="C609" s="302"/>
      <c r="D609" s="302"/>
      <c r="E609" s="302"/>
      <c r="F609" s="302"/>
      <c r="G609" s="302"/>
    </row>
    <row r="610" spans="2:7">
      <c r="B610" s="302"/>
      <c r="C610" s="302"/>
      <c r="D610" s="302"/>
      <c r="E610" s="302"/>
      <c r="F610" s="302"/>
      <c r="G610" s="302"/>
    </row>
    <row r="611" spans="2:7">
      <c r="B611" s="302"/>
      <c r="C611" s="302"/>
      <c r="D611" s="302"/>
      <c r="E611" s="302"/>
      <c r="F611" s="302"/>
      <c r="G611" s="302"/>
    </row>
    <row r="612" spans="2:7">
      <c r="B612" s="302"/>
      <c r="C612" s="302"/>
      <c r="D612" s="302"/>
      <c r="E612" s="302"/>
      <c r="F612" s="302"/>
      <c r="G612" s="302"/>
    </row>
    <row r="613" spans="2:7">
      <c r="B613" s="302"/>
      <c r="C613" s="302"/>
      <c r="D613" s="302"/>
      <c r="E613" s="302"/>
      <c r="F613" s="302"/>
      <c r="G613" s="302"/>
    </row>
    <row r="614" spans="2:7">
      <c r="B614" s="302"/>
      <c r="C614" s="302"/>
      <c r="D614" s="302"/>
      <c r="E614" s="302"/>
      <c r="F614" s="302"/>
      <c r="G614" s="302"/>
    </row>
    <row r="615" spans="2:7">
      <c r="B615" s="302"/>
      <c r="C615" s="302"/>
      <c r="D615" s="302"/>
      <c r="E615" s="302"/>
      <c r="F615" s="302"/>
      <c r="G615" s="302"/>
    </row>
    <row r="616" spans="2:7">
      <c r="B616" s="302"/>
      <c r="C616" s="302"/>
      <c r="D616" s="302"/>
      <c r="E616" s="302"/>
      <c r="F616" s="302"/>
      <c r="G616" s="302"/>
    </row>
    <row r="617" spans="2:7">
      <c r="B617" s="302"/>
      <c r="C617" s="302"/>
      <c r="D617" s="302"/>
      <c r="E617" s="302"/>
      <c r="F617" s="302"/>
      <c r="G617" s="302"/>
    </row>
    <row r="618" spans="2:7">
      <c r="B618" s="302"/>
      <c r="C618" s="302"/>
      <c r="D618" s="302"/>
      <c r="E618" s="302"/>
      <c r="F618" s="302"/>
      <c r="G618" s="302"/>
    </row>
    <row r="619" spans="2:7">
      <c r="B619" s="302"/>
      <c r="C619" s="302"/>
      <c r="D619" s="302"/>
      <c r="E619" s="302"/>
      <c r="F619" s="302"/>
      <c r="G619" s="302"/>
    </row>
    <row r="620" spans="2:7">
      <c r="B620" s="302"/>
      <c r="C620" s="302"/>
      <c r="D620" s="302"/>
      <c r="E620" s="302"/>
      <c r="F620" s="302"/>
      <c r="G620" s="302"/>
    </row>
    <row r="621" spans="2:7">
      <c r="B621" s="302"/>
      <c r="C621" s="302"/>
      <c r="D621" s="302"/>
      <c r="E621" s="302"/>
      <c r="F621" s="302"/>
      <c r="G621" s="302"/>
    </row>
    <row r="622" spans="2:7">
      <c r="B622" s="302"/>
      <c r="C622" s="302"/>
      <c r="D622" s="302"/>
      <c r="E622" s="302"/>
      <c r="F622" s="302"/>
      <c r="G622" s="302"/>
    </row>
    <row r="623" spans="2:7">
      <c r="B623" s="302"/>
      <c r="C623" s="302"/>
      <c r="D623" s="302"/>
      <c r="E623" s="302"/>
      <c r="F623" s="302"/>
      <c r="G623" s="302"/>
    </row>
    <row r="624" spans="2:7">
      <c r="B624" s="302"/>
      <c r="C624" s="302"/>
      <c r="D624" s="302"/>
      <c r="E624" s="302"/>
      <c r="F624" s="302"/>
      <c r="G624" s="302"/>
    </row>
    <row r="625" spans="2:7">
      <c r="B625" s="302"/>
      <c r="C625" s="302"/>
      <c r="D625" s="302"/>
      <c r="E625" s="302"/>
      <c r="F625" s="302"/>
      <c r="G625" s="302"/>
    </row>
    <row r="626" spans="2:7">
      <c r="B626" s="302"/>
      <c r="C626" s="302"/>
      <c r="D626" s="302"/>
      <c r="E626" s="302"/>
      <c r="F626" s="302"/>
      <c r="G626" s="302"/>
    </row>
    <row r="627" spans="2:7">
      <c r="B627" s="302"/>
      <c r="C627" s="302"/>
      <c r="D627" s="302"/>
      <c r="E627" s="302"/>
      <c r="F627" s="302"/>
      <c r="G627" s="302"/>
    </row>
    <row r="628" spans="2:7">
      <c r="B628" s="302"/>
      <c r="C628" s="302"/>
      <c r="D628" s="302"/>
      <c r="E628" s="302"/>
      <c r="F628" s="302"/>
      <c r="G628" s="302"/>
    </row>
    <row r="629" spans="2:7">
      <c r="B629" s="302"/>
      <c r="C629" s="302"/>
      <c r="D629" s="302"/>
      <c r="E629" s="302"/>
      <c r="F629" s="302"/>
      <c r="G629" s="302"/>
    </row>
    <row r="630" spans="2:7">
      <c r="B630" s="302"/>
      <c r="C630" s="302"/>
      <c r="D630" s="302"/>
      <c r="E630" s="302"/>
      <c r="F630" s="302"/>
      <c r="G630" s="302"/>
    </row>
    <row r="631" spans="2:7">
      <c r="B631" s="302"/>
      <c r="C631" s="302"/>
      <c r="D631" s="302"/>
      <c r="E631" s="302"/>
      <c r="F631" s="302"/>
      <c r="G631" s="302"/>
    </row>
    <row r="632" spans="2:7">
      <c r="B632" s="302"/>
      <c r="C632" s="302"/>
      <c r="D632" s="302"/>
      <c r="E632" s="302"/>
      <c r="F632" s="302"/>
      <c r="G632" s="302"/>
    </row>
    <row r="633" spans="2:7">
      <c r="B633" s="302"/>
      <c r="C633" s="302"/>
      <c r="D633" s="302"/>
      <c r="E633" s="302"/>
      <c r="F633" s="302"/>
      <c r="G633" s="302"/>
    </row>
    <row r="634" spans="2:7">
      <c r="B634" s="302"/>
      <c r="C634" s="302"/>
      <c r="D634" s="302"/>
      <c r="E634" s="302"/>
      <c r="F634" s="302"/>
      <c r="G634" s="302"/>
    </row>
    <row r="635" spans="2:7">
      <c r="B635" s="302"/>
      <c r="C635" s="302"/>
      <c r="D635" s="302"/>
      <c r="E635" s="302"/>
      <c r="F635" s="302"/>
      <c r="G635" s="302"/>
    </row>
    <row r="636" spans="2:7">
      <c r="B636" s="302"/>
      <c r="C636" s="302"/>
      <c r="D636" s="302"/>
      <c r="E636" s="302"/>
      <c r="F636" s="302"/>
      <c r="G636" s="302"/>
    </row>
    <row r="637" spans="2:7">
      <c r="B637" s="302"/>
      <c r="C637" s="302"/>
      <c r="D637" s="302"/>
      <c r="E637" s="302"/>
      <c r="F637" s="302"/>
      <c r="G637" s="302"/>
    </row>
    <row r="638" spans="2:7">
      <c r="B638" s="302"/>
      <c r="C638" s="302"/>
      <c r="D638" s="302"/>
      <c r="E638" s="302"/>
      <c r="F638" s="302"/>
      <c r="G638" s="302"/>
    </row>
    <row r="639" spans="2:7">
      <c r="B639" s="302"/>
      <c r="C639" s="302"/>
      <c r="D639" s="302"/>
      <c r="E639" s="302"/>
      <c r="F639" s="302"/>
      <c r="G639" s="302"/>
    </row>
    <row r="640" spans="2:7">
      <c r="B640" s="302"/>
      <c r="C640" s="302"/>
      <c r="D640" s="302"/>
      <c r="E640" s="302"/>
      <c r="F640" s="302"/>
      <c r="G640" s="302"/>
    </row>
    <row r="641" spans="2:7">
      <c r="B641" s="302"/>
      <c r="C641" s="302"/>
      <c r="D641" s="302"/>
      <c r="E641" s="302"/>
      <c r="F641" s="302"/>
      <c r="G641" s="302"/>
    </row>
    <row r="642" spans="2:7">
      <c r="B642" s="302"/>
      <c r="C642" s="302"/>
      <c r="D642" s="302"/>
      <c r="E642" s="302"/>
      <c r="F642" s="302"/>
      <c r="G642" s="302"/>
    </row>
    <row r="643" spans="2:7">
      <c r="B643" s="302"/>
      <c r="C643" s="302"/>
      <c r="D643" s="302"/>
      <c r="E643" s="302"/>
      <c r="F643" s="302"/>
      <c r="G643" s="302"/>
    </row>
    <row r="644" spans="2:7">
      <c r="B644" s="302"/>
      <c r="C644" s="302"/>
      <c r="D644" s="302"/>
      <c r="E644" s="302"/>
      <c r="F644" s="302"/>
      <c r="G644" s="302"/>
    </row>
    <row r="645" spans="2:7">
      <c r="B645" s="302"/>
      <c r="C645" s="302"/>
      <c r="D645" s="302"/>
      <c r="E645" s="302"/>
      <c r="F645" s="302"/>
      <c r="G645" s="302"/>
    </row>
    <row r="646" spans="2:7">
      <c r="B646" s="302"/>
      <c r="C646" s="302"/>
      <c r="D646" s="302"/>
      <c r="E646" s="302"/>
      <c r="F646" s="302"/>
      <c r="G646" s="302"/>
    </row>
    <row r="647" spans="2:7">
      <c r="B647" s="302"/>
      <c r="C647" s="302"/>
      <c r="D647" s="302"/>
      <c r="E647" s="302"/>
      <c r="F647" s="302"/>
      <c r="G647" s="302"/>
    </row>
    <row r="648" spans="2:7">
      <c r="B648" s="302"/>
      <c r="C648" s="302"/>
      <c r="D648" s="302"/>
      <c r="E648" s="302"/>
      <c r="F648" s="302"/>
      <c r="G648" s="302"/>
    </row>
    <row r="649" spans="2:7">
      <c r="B649" s="302"/>
      <c r="C649" s="302"/>
      <c r="D649" s="302"/>
      <c r="E649" s="302"/>
      <c r="F649" s="302"/>
      <c r="G649" s="302"/>
    </row>
    <row r="650" spans="2:7">
      <c r="B650" s="302"/>
      <c r="C650" s="302"/>
      <c r="D650" s="302"/>
      <c r="E650" s="302"/>
      <c r="F650" s="302"/>
      <c r="G650" s="302"/>
    </row>
    <row r="651" spans="2:7">
      <c r="B651" s="302"/>
      <c r="C651" s="302"/>
      <c r="D651" s="302"/>
      <c r="E651" s="302"/>
      <c r="F651" s="302"/>
      <c r="G651" s="302"/>
    </row>
    <row r="652" spans="2:7">
      <c r="B652" s="302"/>
      <c r="C652" s="302"/>
      <c r="D652" s="302"/>
      <c r="E652" s="302"/>
      <c r="F652" s="302"/>
      <c r="G652" s="302"/>
    </row>
    <row r="653" spans="2:7">
      <c r="B653" s="302"/>
      <c r="C653" s="302"/>
      <c r="D653" s="302"/>
      <c r="E653" s="302"/>
      <c r="F653" s="302"/>
      <c r="G653" s="302"/>
    </row>
    <row r="654" spans="2:7">
      <c r="B654" s="302"/>
      <c r="C654" s="302"/>
      <c r="D654" s="302"/>
      <c r="E654" s="302"/>
      <c r="F654" s="302"/>
      <c r="G654" s="302"/>
    </row>
    <row r="655" spans="2:7">
      <c r="B655" s="302"/>
      <c r="C655" s="302"/>
      <c r="D655" s="302"/>
      <c r="E655" s="302"/>
      <c r="F655" s="302"/>
      <c r="G655" s="302"/>
    </row>
    <row r="656" spans="2:7">
      <c r="B656" s="302"/>
      <c r="C656" s="302"/>
      <c r="D656" s="302"/>
      <c r="E656" s="302"/>
      <c r="F656" s="302"/>
      <c r="G656" s="302"/>
    </row>
    <row r="657" spans="2:7">
      <c r="B657" s="302"/>
      <c r="C657" s="302"/>
      <c r="D657" s="302"/>
      <c r="E657" s="302"/>
      <c r="F657" s="302"/>
      <c r="G657" s="302"/>
    </row>
    <row r="658" spans="2:7">
      <c r="B658" s="302"/>
      <c r="C658" s="302"/>
      <c r="D658" s="302"/>
      <c r="E658" s="302"/>
      <c r="F658" s="302"/>
      <c r="G658" s="302"/>
    </row>
    <row r="659" spans="2:7">
      <c r="B659" s="302"/>
      <c r="C659" s="302"/>
      <c r="D659" s="302"/>
      <c r="E659" s="302"/>
      <c r="F659" s="302"/>
      <c r="G659" s="302"/>
    </row>
    <row r="660" spans="2:7">
      <c r="B660" s="302"/>
      <c r="C660" s="302"/>
      <c r="D660" s="302"/>
      <c r="E660" s="302"/>
      <c r="F660" s="302"/>
      <c r="G660" s="302"/>
    </row>
    <row r="661" spans="2:7">
      <c r="B661" s="302"/>
      <c r="C661" s="302"/>
      <c r="D661" s="302"/>
      <c r="E661" s="302"/>
      <c r="F661" s="302"/>
      <c r="G661" s="302"/>
    </row>
    <row r="662" spans="2:7">
      <c r="B662" s="302"/>
      <c r="C662" s="302"/>
      <c r="D662" s="302"/>
      <c r="E662" s="302"/>
      <c r="F662" s="302"/>
      <c r="G662" s="302"/>
    </row>
    <row r="663" spans="2:7">
      <c r="B663" s="302"/>
      <c r="C663" s="302"/>
      <c r="D663" s="302"/>
      <c r="E663" s="302"/>
      <c r="F663" s="302"/>
      <c r="G663" s="302"/>
    </row>
    <row r="664" spans="2:7">
      <c r="B664" s="302"/>
      <c r="C664" s="302"/>
      <c r="D664" s="302"/>
      <c r="E664" s="302"/>
      <c r="F664" s="302"/>
      <c r="G664" s="302"/>
    </row>
    <row r="665" spans="2:7">
      <c r="B665" s="302"/>
      <c r="C665" s="302"/>
      <c r="D665" s="302"/>
      <c r="E665" s="302"/>
      <c r="F665" s="302"/>
      <c r="G665" s="302"/>
    </row>
    <row r="666" spans="2:7">
      <c r="B666" s="302"/>
      <c r="C666" s="302"/>
      <c r="D666" s="302"/>
      <c r="E666" s="302"/>
      <c r="F666" s="302"/>
      <c r="G666" s="302"/>
    </row>
    <row r="667" spans="2:7">
      <c r="B667" s="302"/>
      <c r="C667" s="302"/>
      <c r="D667" s="302"/>
      <c r="E667" s="302"/>
      <c r="F667" s="302"/>
      <c r="G667" s="302"/>
    </row>
    <row r="668" spans="2:7">
      <c r="B668" s="302"/>
      <c r="C668" s="302"/>
      <c r="D668" s="302"/>
      <c r="E668" s="302"/>
      <c r="F668" s="302"/>
      <c r="G668" s="302"/>
    </row>
    <row r="669" spans="2:7">
      <c r="B669" s="302"/>
      <c r="C669" s="302"/>
      <c r="D669" s="302"/>
      <c r="E669" s="302"/>
      <c r="F669" s="302"/>
      <c r="G669" s="302"/>
    </row>
    <row r="670" spans="2:7">
      <c r="B670" s="302"/>
      <c r="C670" s="302"/>
      <c r="D670" s="302"/>
      <c r="E670" s="302"/>
      <c r="F670" s="302"/>
      <c r="G670" s="302"/>
    </row>
    <row r="671" spans="2:7">
      <c r="B671" s="302"/>
      <c r="C671" s="302"/>
      <c r="D671" s="302"/>
      <c r="E671" s="302"/>
      <c r="F671" s="302"/>
      <c r="G671" s="302"/>
    </row>
    <row r="672" spans="2:7">
      <c r="B672" s="302"/>
      <c r="C672" s="302"/>
      <c r="D672" s="302"/>
      <c r="E672" s="302"/>
      <c r="F672" s="302"/>
      <c r="G672" s="302"/>
    </row>
    <row r="673" spans="2:7">
      <c r="B673" s="302"/>
      <c r="C673" s="302"/>
      <c r="D673" s="302"/>
      <c r="E673" s="302"/>
      <c r="F673" s="302"/>
      <c r="G673" s="302"/>
    </row>
    <row r="674" spans="2:7">
      <c r="B674" s="302"/>
      <c r="C674" s="302"/>
      <c r="D674" s="302"/>
      <c r="E674" s="302"/>
      <c r="F674" s="302"/>
      <c r="G674" s="302"/>
    </row>
    <row r="675" spans="2:7">
      <c r="B675" s="302"/>
      <c r="C675" s="302"/>
      <c r="D675" s="302"/>
      <c r="E675" s="302"/>
      <c r="F675" s="302"/>
      <c r="G675" s="302"/>
    </row>
    <row r="676" spans="2:7">
      <c r="B676" s="302"/>
      <c r="C676" s="302"/>
      <c r="D676" s="302"/>
      <c r="E676" s="302"/>
      <c r="F676" s="302"/>
      <c r="G676" s="302"/>
    </row>
    <row r="677" spans="2:7">
      <c r="B677" s="302"/>
      <c r="C677" s="302"/>
      <c r="D677" s="302"/>
      <c r="E677" s="302"/>
      <c r="F677" s="302"/>
      <c r="G677" s="302"/>
    </row>
    <row r="678" spans="2:7">
      <c r="B678" s="302"/>
      <c r="C678" s="302"/>
      <c r="D678" s="302"/>
      <c r="E678" s="302"/>
      <c r="F678" s="302"/>
      <c r="G678" s="302"/>
    </row>
    <row r="679" spans="2:7">
      <c r="B679" s="302"/>
      <c r="C679" s="302"/>
      <c r="D679" s="302"/>
      <c r="E679" s="302"/>
      <c r="F679" s="302"/>
      <c r="G679" s="302"/>
    </row>
    <row r="680" spans="2:7">
      <c r="B680" s="302"/>
      <c r="C680" s="302"/>
      <c r="D680" s="302"/>
      <c r="E680" s="302"/>
      <c r="F680" s="302"/>
      <c r="G680" s="302"/>
    </row>
    <row r="681" spans="2:7">
      <c r="B681" s="302"/>
      <c r="C681" s="302"/>
      <c r="D681" s="302"/>
      <c r="E681" s="302"/>
      <c r="F681" s="302"/>
      <c r="G681" s="302"/>
    </row>
    <row r="682" spans="2:7">
      <c r="B682" s="302"/>
      <c r="C682" s="302"/>
      <c r="D682" s="302"/>
      <c r="E682" s="302"/>
      <c r="F682" s="302"/>
      <c r="G682" s="302"/>
    </row>
    <row r="683" spans="2:7">
      <c r="B683" s="302"/>
      <c r="C683" s="302"/>
      <c r="D683" s="302"/>
      <c r="E683" s="302"/>
      <c r="F683" s="302"/>
      <c r="G683" s="302"/>
    </row>
    <row r="684" spans="2:7">
      <c r="B684" s="302"/>
      <c r="C684" s="302"/>
      <c r="D684" s="302"/>
      <c r="E684" s="302"/>
      <c r="F684" s="302"/>
      <c r="G684" s="302"/>
    </row>
    <row r="685" spans="2:7">
      <c r="B685" s="302"/>
      <c r="C685" s="302"/>
      <c r="D685" s="302"/>
      <c r="E685" s="302"/>
      <c r="F685" s="302"/>
      <c r="G685" s="302"/>
    </row>
    <row r="686" spans="2:7">
      <c r="B686" s="302"/>
      <c r="C686" s="302"/>
      <c r="D686" s="302"/>
      <c r="E686" s="302"/>
      <c r="F686" s="302"/>
      <c r="G686" s="302"/>
    </row>
    <row r="687" spans="2:7">
      <c r="B687" s="302"/>
      <c r="C687" s="302"/>
      <c r="D687" s="302"/>
      <c r="E687" s="302"/>
      <c r="F687" s="302"/>
      <c r="G687" s="302"/>
    </row>
    <row r="688" spans="2:7">
      <c r="B688" s="302"/>
      <c r="C688" s="302"/>
      <c r="D688" s="302"/>
      <c r="E688" s="302"/>
      <c r="F688" s="302"/>
      <c r="G688" s="302"/>
    </row>
    <row r="689" spans="2:7">
      <c r="B689" s="302"/>
      <c r="C689" s="302"/>
      <c r="D689" s="302"/>
      <c r="E689" s="302"/>
      <c r="F689" s="302"/>
      <c r="G689" s="302"/>
    </row>
    <row r="690" spans="2:7">
      <c r="B690" s="302"/>
      <c r="C690" s="302"/>
      <c r="D690" s="302"/>
      <c r="E690" s="302"/>
      <c r="F690" s="302"/>
      <c r="G690" s="302"/>
    </row>
    <row r="691" spans="2:7">
      <c r="B691" s="302"/>
      <c r="C691" s="302"/>
      <c r="D691" s="302"/>
      <c r="E691" s="302"/>
      <c r="F691" s="302"/>
      <c r="G691" s="302"/>
    </row>
    <row r="692" spans="2:7">
      <c r="B692" s="302"/>
      <c r="C692" s="302"/>
      <c r="D692" s="302"/>
      <c r="E692" s="302"/>
      <c r="F692" s="302"/>
      <c r="G692" s="302"/>
    </row>
    <row r="693" spans="2:7">
      <c r="B693" s="302"/>
      <c r="C693" s="302"/>
      <c r="D693" s="302"/>
      <c r="E693" s="302"/>
      <c r="F693" s="302"/>
      <c r="G693" s="302"/>
    </row>
    <row r="694" spans="2:7">
      <c r="B694" s="302"/>
      <c r="C694" s="302"/>
      <c r="D694" s="302"/>
      <c r="E694" s="302"/>
      <c r="F694" s="302"/>
      <c r="G694" s="302"/>
    </row>
    <row r="695" spans="2:7">
      <c r="B695" s="302"/>
      <c r="C695" s="302"/>
      <c r="D695" s="302"/>
      <c r="E695" s="302"/>
      <c r="F695" s="302"/>
      <c r="G695" s="302"/>
    </row>
    <row r="696" spans="2:7">
      <c r="B696" s="302"/>
      <c r="C696" s="302"/>
      <c r="D696" s="302"/>
      <c r="E696" s="302"/>
      <c r="F696" s="302"/>
      <c r="G696" s="302"/>
    </row>
    <row r="697" spans="2:7">
      <c r="B697" s="302"/>
      <c r="C697" s="302"/>
      <c r="D697" s="302"/>
      <c r="E697" s="302"/>
      <c r="F697" s="302"/>
      <c r="G697" s="302"/>
    </row>
    <row r="698" spans="2:7">
      <c r="B698" s="302"/>
      <c r="C698" s="302"/>
      <c r="D698" s="302"/>
      <c r="E698" s="302"/>
      <c r="F698" s="302"/>
      <c r="G698" s="302"/>
    </row>
    <row r="699" spans="2:7">
      <c r="B699" s="302"/>
      <c r="C699" s="302"/>
      <c r="D699" s="302"/>
      <c r="E699" s="302"/>
      <c r="F699" s="302"/>
      <c r="G699" s="302"/>
    </row>
    <row r="700" spans="2:7">
      <c r="B700" s="302"/>
      <c r="C700" s="302"/>
      <c r="D700" s="302"/>
      <c r="E700" s="302"/>
      <c r="F700" s="302"/>
      <c r="G700" s="302"/>
    </row>
    <row r="701" spans="2:7">
      <c r="B701" s="302"/>
      <c r="C701" s="302"/>
      <c r="D701" s="302"/>
      <c r="E701" s="302"/>
      <c r="F701" s="302"/>
      <c r="G701" s="302"/>
    </row>
    <row r="702" spans="2:7">
      <c r="B702" s="302"/>
      <c r="C702" s="302"/>
      <c r="D702" s="302"/>
      <c r="E702" s="302"/>
      <c r="F702" s="302"/>
      <c r="G702" s="302"/>
    </row>
    <row r="703" spans="2:7">
      <c r="B703" s="302"/>
      <c r="C703" s="302"/>
      <c r="D703" s="302"/>
      <c r="E703" s="302"/>
      <c r="F703" s="302"/>
      <c r="G703" s="302"/>
    </row>
    <row r="704" spans="2:7">
      <c r="B704" s="302"/>
      <c r="C704" s="302"/>
      <c r="D704" s="302"/>
      <c r="E704" s="302"/>
      <c r="F704" s="302"/>
      <c r="G704" s="302"/>
    </row>
    <row r="705" spans="2:7">
      <c r="B705" s="302"/>
      <c r="C705" s="302"/>
      <c r="D705" s="302"/>
      <c r="E705" s="302"/>
      <c r="F705" s="302"/>
      <c r="G705" s="302"/>
    </row>
    <row r="706" spans="2:7">
      <c r="B706" s="302"/>
      <c r="C706" s="302"/>
      <c r="D706" s="302"/>
      <c r="E706" s="302"/>
      <c r="F706" s="302"/>
      <c r="G706" s="302"/>
    </row>
    <row r="707" spans="2:7">
      <c r="B707" s="302"/>
      <c r="C707" s="302"/>
      <c r="D707" s="302"/>
      <c r="E707" s="302"/>
      <c r="F707" s="302"/>
      <c r="G707" s="302"/>
    </row>
    <row r="708" spans="2:7">
      <c r="B708" s="302"/>
      <c r="C708" s="302"/>
      <c r="D708" s="302"/>
      <c r="E708" s="302"/>
      <c r="F708" s="302"/>
      <c r="G708" s="302"/>
    </row>
    <row r="709" spans="2:7">
      <c r="B709" s="302"/>
      <c r="C709" s="302"/>
      <c r="D709" s="302"/>
      <c r="E709" s="302"/>
      <c r="F709" s="302"/>
      <c r="G709" s="302"/>
    </row>
    <row r="710" spans="2:7">
      <c r="B710" s="302"/>
      <c r="C710" s="302"/>
      <c r="D710" s="302"/>
      <c r="E710" s="302"/>
      <c r="F710" s="302"/>
      <c r="G710" s="302"/>
    </row>
    <row r="711" spans="2:7">
      <c r="D711" s="302"/>
      <c r="E711" s="302"/>
      <c r="F711" s="302"/>
      <c r="G711" s="302"/>
    </row>
    <row r="712" spans="2:7">
      <c r="B712" s="302"/>
      <c r="C712" s="302"/>
      <c r="D712" s="302"/>
      <c r="E712" s="302"/>
      <c r="F712" s="302"/>
      <c r="G712" s="302"/>
    </row>
    <row r="713" spans="2:7">
      <c r="B713" s="302"/>
      <c r="C713" s="302"/>
      <c r="D713" s="302"/>
      <c r="E713" s="302"/>
      <c r="F713" s="302"/>
      <c r="G713" s="302"/>
    </row>
    <row r="714" spans="2:7">
      <c r="B714" s="302"/>
      <c r="C714" s="302"/>
      <c r="D714" s="302"/>
      <c r="E714" s="302"/>
      <c r="F714" s="302"/>
      <c r="G714" s="302"/>
    </row>
    <row r="715" spans="2:7">
      <c r="B715" s="302"/>
      <c r="C715" s="302"/>
      <c r="D715" s="302"/>
      <c r="E715" s="302"/>
      <c r="F715" s="302"/>
      <c r="G715" s="302"/>
    </row>
    <row r="716" spans="2:7">
      <c r="B716" s="302"/>
      <c r="C716" s="302"/>
      <c r="D716" s="302"/>
      <c r="E716" s="302"/>
      <c r="F716" s="302"/>
      <c r="G716" s="302"/>
    </row>
    <row r="717" spans="2:7">
      <c r="B717" s="302"/>
      <c r="C717" s="302"/>
      <c r="D717" s="302"/>
      <c r="E717" s="302"/>
      <c r="F717" s="302"/>
      <c r="G717" s="302"/>
    </row>
    <row r="718" spans="2:7">
      <c r="B718" s="302"/>
      <c r="C718" s="302"/>
      <c r="D718" s="302"/>
      <c r="E718" s="302"/>
      <c r="F718" s="302"/>
      <c r="G718" s="302"/>
    </row>
    <row r="719" spans="2:7">
      <c r="B719" s="302"/>
      <c r="C719" s="302"/>
      <c r="D719" s="302"/>
      <c r="E719" s="302"/>
      <c r="F719" s="302"/>
      <c r="G719" s="302"/>
    </row>
    <row r="720" spans="2:7">
      <c r="B720" s="302"/>
      <c r="C720" s="302"/>
      <c r="D720" s="302"/>
      <c r="E720" s="302"/>
      <c r="F720" s="302"/>
      <c r="G720" s="302"/>
    </row>
    <row r="721" spans="2:7">
      <c r="B721" s="302"/>
      <c r="C721" s="302"/>
      <c r="D721" s="302"/>
      <c r="E721" s="302"/>
      <c r="F721" s="302"/>
      <c r="G721" s="302"/>
    </row>
    <row r="722" spans="2:7">
      <c r="B722" s="302"/>
      <c r="C722" s="302"/>
      <c r="D722" s="302"/>
      <c r="E722" s="302"/>
      <c r="F722" s="302"/>
      <c r="G722" s="302"/>
    </row>
    <row r="723" spans="2:7">
      <c r="B723" s="302"/>
      <c r="C723" s="302"/>
      <c r="D723" s="302"/>
      <c r="E723" s="302"/>
      <c r="F723" s="302"/>
      <c r="G723" s="302"/>
    </row>
    <row r="724" spans="2:7">
      <c r="B724" s="302"/>
      <c r="C724" s="302"/>
      <c r="D724" s="302"/>
      <c r="E724" s="302"/>
      <c r="F724" s="302"/>
      <c r="G724" s="302"/>
    </row>
    <row r="725" spans="2:7">
      <c r="B725" s="302"/>
      <c r="C725" s="302"/>
      <c r="D725" s="302"/>
      <c r="E725" s="302"/>
      <c r="F725" s="302"/>
      <c r="G725" s="302"/>
    </row>
    <row r="726" spans="2:7">
      <c r="B726" s="302"/>
      <c r="C726" s="302"/>
      <c r="D726" s="302"/>
      <c r="E726" s="302"/>
      <c r="F726" s="302"/>
      <c r="G726" s="302"/>
    </row>
    <row r="727" spans="2:7">
      <c r="B727" s="302"/>
      <c r="C727" s="302"/>
      <c r="D727" s="302"/>
      <c r="E727" s="302"/>
      <c r="F727" s="302"/>
      <c r="G727" s="302"/>
    </row>
    <row r="728" spans="2:7">
      <c r="B728" s="302"/>
      <c r="C728" s="302"/>
      <c r="D728" s="302"/>
      <c r="E728" s="302"/>
      <c r="F728" s="302"/>
      <c r="G728" s="302"/>
    </row>
    <row r="729" spans="2:7">
      <c r="B729" s="302"/>
      <c r="C729" s="302"/>
      <c r="D729" s="302"/>
      <c r="E729" s="302"/>
      <c r="F729" s="302"/>
      <c r="G729" s="302"/>
    </row>
    <row r="730" spans="2:7">
      <c r="B730" s="302"/>
      <c r="C730" s="302"/>
      <c r="D730" s="302"/>
      <c r="E730" s="302"/>
      <c r="F730" s="302"/>
      <c r="G730" s="302"/>
    </row>
    <row r="731" spans="2:7">
      <c r="B731" s="302"/>
      <c r="C731" s="302"/>
      <c r="D731" s="302"/>
      <c r="E731" s="302"/>
      <c r="F731" s="302"/>
      <c r="G731" s="302"/>
    </row>
    <row r="732" spans="2:7">
      <c r="B732" s="302"/>
      <c r="C732" s="302"/>
      <c r="D732" s="302"/>
      <c r="E732" s="302"/>
      <c r="F732" s="302"/>
      <c r="G732" s="302"/>
    </row>
    <row r="733" spans="2:7">
      <c r="B733" s="302"/>
      <c r="C733" s="302"/>
      <c r="D733" s="302"/>
      <c r="E733" s="302"/>
      <c r="F733" s="302"/>
      <c r="G733" s="302"/>
    </row>
    <row r="734" spans="2:7">
      <c r="B734" s="302"/>
      <c r="C734" s="302"/>
      <c r="D734" s="302"/>
      <c r="E734" s="302"/>
      <c r="F734" s="302"/>
      <c r="G734" s="302"/>
    </row>
    <row r="735" spans="2:7">
      <c r="B735" s="302"/>
      <c r="C735" s="302"/>
      <c r="D735" s="302"/>
      <c r="E735" s="302"/>
      <c r="F735" s="302"/>
      <c r="G735" s="302"/>
    </row>
    <row r="736" spans="2:7">
      <c r="B736" s="302"/>
      <c r="C736" s="302"/>
      <c r="D736" s="302"/>
      <c r="E736" s="302"/>
      <c r="F736" s="302"/>
      <c r="G736" s="302"/>
    </row>
    <row r="737" spans="2:7">
      <c r="B737" s="302"/>
      <c r="C737" s="302"/>
      <c r="D737" s="302"/>
      <c r="E737" s="302"/>
      <c r="F737" s="302"/>
      <c r="G737" s="302"/>
    </row>
    <row r="738" spans="2:7">
      <c r="B738" s="302"/>
      <c r="C738" s="302"/>
      <c r="D738" s="302"/>
      <c r="E738" s="302"/>
      <c r="F738" s="302"/>
      <c r="G738" s="302"/>
    </row>
    <row r="739" spans="2:7">
      <c r="B739" s="302"/>
      <c r="C739" s="302"/>
      <c r="D739" s="302"/>
      <c r="E739" s="302"/>
      <c r="F739" s="302"/>
      <c r="G739" s="302"/>
    </row>
    <row r="740" spans="2:7">
      <c r="B740" s="302"/>
      <c r="C740" s="302"/>
      <c r="D740" s="302"/>
      <c r="E740" s="302"/>
      <c r="F740" s="302"/>
      <c r="G740" s="302"/>
    </row>
    <row r="741" spans="2:7">
      <c r="B741" s="302"/>
      <c r="C741" s="302"/>
      <c r="D741" s="302"/>
      <c r="E741" s="302"/>
      <c r="F741" s="302"/>
      <c r="G741" s="302"/>
    </row>
    <row r="742" spans="2:7">
      <c r="B742" s="302"/>
      <c r="C742" s="302"/>
      <c r="D742" s="302"/>
      <c r="E742" s="302"/>
      <c r="F742" s="302"/>
      <c r="G742" s="302"/>
    </row>
    <row r="743" spans="2:7">
      <c r="B743" s="302"/>
      <c r="C743" s="302"/>
      <c r="D743" s="302"/>
      <c r="E743" s="302"/>
      <c r="F743" s="302"/>
      <c r="G743" s="302"/>
    </row>
    <row r="744" spans="2:7">
      <c r="B744" s="302"/>
      <c r="C744" s="302"/>
      <c r="D744" s="302"/>
      <c r="E744" s="302"/>
      <c r="F744" s="302"/>
      <c r="G744" s="302"/>
    </row>
    <row r="745" spans="2:7">
      <c r="B745" s="302"/>
      <c r="C745" s="302"/>
      <c r="D745" s="302"/>
      <c r="E745" s="302"/>
      <c r="F745" s="302"/>
      <c r="G745" s="302"/>
    </row>
    <row r="746" spans="2:7">
      <c r="B746" s="302"/>
      <c r="C746" s="302"/>
      <c r="D746" s="302"/>
      <c r="E746" s="302"/>
      <c r="F746" s="302"/>
      <c r="G746" s="302"/>
    </row>
    <row r="747" spans="2:7">
      <c r="B747" s="302"/>
      <c r="C747" s="302"/>
      <c r="D747" s="302"/>
      <c r="E747" s="302"/>
      <c r="F747" s="302"/>
      <c r="G747" s="302"/>
    </row>
    <row r="748" spans="2:7">
      <c r="B748" s="302"/>
      <c r="C748" s="302"/>
      <c r="D748" s="302"/>
      <c r="E748" s="302"/>
      <c r="F748" s="302"/>
      <c r="G748" s="302"/>
    </row>
    <row r="749" spans="2:7">
      <c r="B749" s="302"/>
      <c r="C749" s="302"/>
      <c r="D749" s="302"/>
      <c r="E749" s="302"/>
      <c r="F749" s="302"/>
      <c r="G749" s="302"/>
    </row>
    <row r="750" spans="2:7">
      <c r="B750" s="302"/>
      <c r="C750" s="302"/>
      <c r="D750" s="302"/>
      <c r="E750" s="302"/>
      <c r="F750" s="302"/>
      <c r="G750" s="302"/>
    </row>
    <row r="751" spans="2:7">
      <c r="B751" s="302"/>
      <c r="C751" s="302"/>
      <c r="D751" s="302"/>
      <c r="E751" s="302"/>
      <c r="F751" s="302"/>
      <c r="G751" s="302"/>
    </row>
    <row r="752" spans="2:7">
      <c r="B752" s="302"/>
      <c r="C752" s="302"/>
      <c r="D752" s="302"/>
      <c r="E752" s="302"/>
      <c r="F752" s="302"/>
      <c r="G752" s="302"/>
    </row>
    <row r="753" spans="2:7">
      <c r="B753" s="302"/>
      <c r="C753" s="302"/>
      <c r="D753" s="302"/>
      <c r="E753" s="302"/>
      <c r="F753" s="302"/>
      <c r="G753" s="302"/>
    </row>
    <row r="754" spans="2:7">
      <c r="B754" s="302"/>
      <c r="C754" s="302"/>
      <c r="D754" s="302"/>
      <c r="E754" s="302"/>
      <c r="F754" s="302"/>
      <c r="G754" s="302"/>
    </row>
    <row r="755" spans="2:7">
      <c r="B755" s="302"/>
      <c r="C755" s="302"/>
      <c r="D755" s="302"/>
      <c r="E755" s="302"/>
      <c r="F755" s="302"/>
      <c r="G755" s="302"/>
    </row>
    <row r="756" spans="2:7">
      <c r="B756" s="302"/>
      <c r="C756" s="302"/>
      <c r="D756" s="302"/>
      <c r="E756" s="302"/>
      <c r="F756" s="302"/>
      <c r="G756" s="302"/>
    </row>
    <row r="757" spans="2:7">
      <c r="B757" s="302"/>
      <c r="C757" s="302"/>
      <c r="D757" s="302"/>
      <c r="E757" s="302"/>
      <c r="F757" s="302"/>
      <c r="G757" s="302"/>
    </row>
    <row r="758" spans="2:7">
      <c r="B758" s="302"/>
      <c r="C758" s="302"/>
      <c r="D758" s="302"/>
      <c r="E758" s="302"/>
      <c r="F758" s="302"/>
      <c r="G758" s="302"/>
    </row>
    <row r="759" spans="2:7">
      <c r="B759" s="302"/>
      <c r="C759" s="302"/>
      <c r="D759" s="302"/>
      <c r="E759" s="302"/>
      <c r="F759" s="302"/>
      <c r="G759" s="302"/>
    </row>
    <row r="760" spans="2:7">
      <c r="B760" s="302"/>
      <c r="C760" s="302"/>
      <c r="D760" s="302"/>
      <c r="E760" s="302"/>
      <c r="F760" s="302"/>
      <c r="G760" s="302"/>
    </row>
    <row r="761" spans="2:7">
      <c r="B761" s="302"/>
      <c r="C761" s="302"/>
      <c r="D761" s="302"/>
      <c r="E761" s="302"/>
      <c r="F761" s="302"/>
      <c r="G761" s="302"/>
    </row>
    <row r="762" spans="2:7">
      <c r="B762" s="302"/>
      <c r="C762" s="302"/>
      <c r="D762" s="302"/>
      <c r="E762" s="302"/>
      <c r="F762" s="302"/>
      <c r="G762" s="302"/>
    </row>
    <row r="763" spans="2:7">
      <c r="B763" s="302"/>
      <c r="C763" s="302"/>
      <c r="D763" s="302"/>
      <c r="E763" s="302"/>
      <c r="F763" s="302"/>
      <c r="G763" s="302"/>
    </row>
    <row r="764" spans="2:7">
      <c r="B764" s="302"/>
      <c r="C764" s="302"/>
      <c r="D764" s="302"/>
      <c r="E764" s="302"/>
      <c r="F764" s="302"/>
      <c r="G764" s="302"/>
    </row>
    <row r="765" spans="2:7">
      <c r="B765" s="302"/>
      <c r="C765" s="302"/>
      <c r="D765" s="302"/>
      <c r="E765" s="302"/>
      <c r="F765" s="302"/>
      <c r="G765" s="302"/>
    </row>
    <row r="766" spans="2:7">
      <c r="B766" s="302"/>
      <c r="C766" s="302"/>
      <c r="D766" s="302"/>
      <c r="E766" s="302"/>
      <c r="F766" s="302"/>
      <c r="G766" s="302"/>
    </row>
    <row r="767" spans="2:7">
      <c r="B767" s="302"/>
      <c r="C767" s="302"/>
      <c r="D767" s="302"/>
      <c r="E767" s="302"/>
      <c r="F767" s="302"/>
      <c r="G767" s="302"/>
    </row>
    <row r="768" spans="2:7">
      <c r="B768" s="302"/>
      <c r="C768" s="302"/>
      <c r="D768" s="302"/>
      <c r="E768" s="302"/>
      <c r="F768" s="302"/>
      <c r="G768" s="302"/>
    </row>
    <row r="769" spans="2:7">
      <c r="B769" s="302"/>
      <c r="C769" s="302"/>
      <c r="D769" s="302"/>
      <c r="E769" s="302"/>
      <c r="F769" s="302"/>
      <c r="G769" s="302"/>
    </row>
    <row r="770" spans="2:7">
      <c r="B770" s="302"/>
      <c r="C770" s="302"/>
      <c r="D770" s="302"/>
      <c r="E770" s="302"/>
      <c r="F770" s="302"/>
      <c r="G770" s="302"/>
    </row>
    <row r="771" spans="2:7">
      <c r="B771" s="302"/>
      <c r="C771" s="302"/>
      <c r="D771" s="302"/>
      <c r="E771" s="302"/>
      <c r="F771" s="302"/>
      <c r="G771" s="302"/>
    </row>
    <row r="772" spans="2:7">
      <c r="B772" s="302"/>
      <c r="C772" s="302"/>
      <c r="D772" s="302"/>
      <c r="E772" s="302"/>
      <c r="F772" s="302"/>
      <c r="G772" s="302"/>
    </row>
    <row r="773" spans="2:7">
      <c r="B773" s="302"/>
      <c r="C773" s="302"/>
      <c r="D773" s="302"/>
      <c r="E773" s="302"/>
      <c r="F773" s="302"/>
      <c r="G773" s="302"/>
    </row>
    <row r="774" spans="2:7">
      <c r="B774" s="302"/>
      <c r="C774" s="302"/>
      <c r="D774" s="302"/>
      <c r="E774" s="302"/>
      <c r="F774" s="302"/>
      <c r="G774" s="302"/>
    </row>
    <row r="775" spans="2:7">
      <c r="B775" s="302"/>
      <c r="C775" s="302"/>
      <c r="D775" s="302"/>
      <c r="E775" s="302"/>
      <c r="F775" s="302"/>
      <c r="G775" s="302"/>
    </row>
    <row r="776" spans="2:7">
      <c r="B776" s="302"/>
      <c r="C776" s="302"/>
      <c r="D776" s="302"/>
      <c r="E776" s="302"/>
      <c r="F776" s="302"/>
      <c r="G776" s="302"/>
    </row>
    <row r="777" spans="2:7">
      <c r="B777" s="302"/>
      <c r="C777" s="302"/>
      <c r="D777" s="302"/>
      <c r="E777" s="302"/>
      <c r="F777" s="302"/>
      <c r="G777" s="302"/>
    </row>
    <row r="778" spans="2:7">
      <c r="B778" s="302"/>
      <c r="C778" s="302"/>
      <c r="D778" s="302"/>
      <c r="E778" s="302"/>
      <c r="F778" s="302"/>
      <c r="G778" s="302"/>
    </row>
    <row r="779" spans="2:7">
      <c r="B779" s="302"/>
      <c r="C779" s="302"/>
      <c r="D779" s="302"/>
      <c r="E779" s="302"/>
      <c r="F779" s="302"/>
      <c r="G779" s="302"/>
    </row>
    <row r="780" spans="2:7">
      <c r="B780" s="302"/>
      <c r="C780" s="302"/>
      <c r="D780" s="302"/>
      <c r="E780" s="302"/>
      <c r="F780" s="302"/>
      <c r="G780" s="302"/>
    </row>
    <row r="781" spans="2:7">
      <c r="B781" s="302"/>
      <c r="C781" s="302"/>
      <c r="D781" s="302"/>
      <c r="E781" s="302"/>
      <c r="F781" s="302"/>
      <c r="G781" s="302"/>
    </row>
    <row r="782" spans="2:7">
      <c r="B782" s="302"/>
      <c r="C782" s="302"/>
      <c r="D782" s="302"/>
      <c r="E782" s="302"/>
      <c r="F782" s="302"/>
      <c r="G782" s="302"/>
    </row>
    <row r="783" spans="2:7">
      <c r="B783" s="302"/>
      <c r="C783" s="302"/>
      <c r="D783" s="302"/>
      <c r="E783" s="302"/>
      <c r="F783" s="302"/>
      <c r="G783" s="302"/>
    </row>
    <row r="784" spans="2:7">
      <c r="B784" s="302"/>
      <c r="C784" s="302"/>
      <c r="D784" s="302"/>
      <c r="E784" s="302"/>
      <c r="F784" s="302"/>
      <c r="G784" s="302"/>
    </row>
    <row r="785" spans="2:7">
      <c r="B785" s="302"/>
      <c r="C785" s="302"/>
      <c r="D785" s="302"/>
      <c r="E785" s="302"/>
      <c r="F785" s="302"/>
      <c r="G785" s="302"/>
    </row>
    <row r="786" spans="2:7">
      <c r="B786" s="302"/>
      <c r="C786" s="302"/>
      <c r="D786" s="302"/>
      <c r="E786" s="302"/>
      <c r="F786" s="302"/>
      <c r="G786" s="302"/>
    </row>
    <row r="787" spans="2:7">
      <c r="B787" s="302"/>
      <c r="C787" s="302"/>
      <c r="D787" s="302"/>
      <c r="E787" s="302"/>
      <c r="F787" s="302"/>
      <c r="G787" s="302"/>
    </row>
    <row r="788" spans="2:7">
      <c r="B788" s="302"/>
      <c r="C788" s="302"/>
      <c r="D788" s="302"/>
      <c r="E788" s="302"/>
      <c r="F788" s="302"/>
      <c r="G788" s="302"/>
    </row>
    <row r="789" spans="2:7">
      <c r="B789" s="302"/>
      <c r="C789" s="302"/>
      <c r="D789" s="302"/>
      <c r="E789" s="302"/>
      <c r="F789" s="302"/>
      <c r="G789" s="302"/>
    </row>
    <row r="790" spans="2:7">
      <c r="B790" s="302"/>
      <c r="C790" s="302"/>
      <c r="D790" s="302"/>
      <c r="E790" s="302"/>
      <c r="F790" s="302"/>
      <c r="G790" s="302"/>
    </row>
    <row r="791" spans="2:7">
      <c r="B791" s="302"/>
      <c r="C791" s="302"/>
      <c r="D791" s="302"/>
      <c r="E791" s="302"/>
      <c r="F791" s="302"/>
      <c r="G791" s="302"/>
    </row>
    <row r="792" spans="2:7">
      <c r="B792" s="302"/>
      <c r="C792" s="302"/>
      <c r="D792" s="302"/>
      <c r="E792" s="302"/>
      <c r="F792" s="302"/>
      <c r="G792" s="302"/>
    </row>
    <row r="793" spans="2:7">
      <c r="B793" s="302"/>
      <c r="C793" s="302"/>
      <c r="D793" s="302"/>
      <c r="E793" s="302"/>
      <c r="F793" s="302"/>
      <c r="G793" s="302"/>
    </row>
    <row r="794" spans="2:7">
      <c r="B794" s="302"/>
      <c r="C794" s="302"/>
      <c r="D794" s="302"/>
      <c r="E794" s="302"/>
      <c r="F794" s="302"/>
      <c r="G794" s="302"/>
    </row>
    <row r="795" spans="2:7">
      <c r="B795" s="302"/>
      <c r="C795" s="302"/>
      <c r="D795" s="302"/>
      <c r="E795" s="302"/>
      <c r="F795" s="302"/>
      <c r="G795" s="302"/>
    </row>
    <row r="796" spans="2:7">
      <c r="B796" s="302"/>
      <c r="C796" s="302"/>
      <c r="D796" s="302"/>
      <c r="E796" s="302"/>
      <c r="F796" s="302"/>
      <c r="G796" s="302"/>
    </row>
    <row r="797" spans="2:7">
      <c r="B797" s="302"/>
      <c r="C797" s="302"/>
      <c r="D797" s="302"/>
      <c r="E797" s="302"/>
      <c r="F797" s="302"/>
      <c r="G797" s="302"/>
    </row>
    <row r="798" spans="2:7">
      <c r="B798" s="302"/>
      <c r="C798" s="302"/>
      <c r="D798" s="302"/>
      <c r="E798" s="302"/>
      <c r="F798" s="302"/>
      <c r="G798" s="302"/>
    </row>
    <row r="799" spans="2:7">
      <c r="B799" s="302"/>
      <c r="C799" s="302"/>
      <c r="D799" s="302"/>
      <c r="E799" s="302"/>
      <c r="F799" s="302"/>
      <c r="G799" s="302"/>
    </row>
    <row r="800" spans="2:7">
      <c r="B800" s="302"/>
      <c r="C800" s="302"/>
      <c r="D800" s="302"/>
      <c r="E800" s="302"/>
      <c r="F800" s="302"/>
      <c r="G800" s="302"/>
    </row>
    <row r="801" spans="2:7">
      <c r="B801" s="302"/>
      <c r="C801" s="302"/>
      <c r="D801" s="302"/>
      <c r="E801" s="302"/>
      <c r="F801" s="302"/>
      <c r="G801" s="302"/>
    </row>
    <row r="802" spans="2:7">
      <c r="B802" s="302"/>
      <c r="C802" s="302"/>
      <c r="D802" s="302"/>
      <c r="E802" s="302"/>
      <c r="F802" s="302"/>
      <c r="G802" s="302"/>
    </row>
    <row r="803" spans="2:7">
      <c r="B803" s="302"/>
      <c r="C803" s="302"/>
      <c r="D803" s="302"/>
      <c r="E803" s="302"/>
      <c r="F803" s="302"/>
      <c r="G803" s="302"/>
    </row>
    <row r="804" spans="2:7">
      <c r="B804" s="302"/>
      <c r="C804" s="302"/>
      <c r="D804" s="302"/>
      <c r="E804" s="302"/>
      <c r="F804" s="302"/>
      <c r="G804" s="302"/>
    </row>
    <row r="805" spans="2:7">
      <c r="B805" s="302"/>
      <c r="C805" s="302"/>
      <c r="D805" s="302"/>
      <c r="E805" s="302"/>
      <c r="F805" s="302"/>
      <c r="G805" s="302"/>
    </row>
    <row r="806" spans="2:7">
      <c r="B806" s="302"/>
      <c r="C806" s="302"/>
      <c r="D806" s="302"/>
      <c r="E806" s="302"/>
      <c r="F806" s="302"/>
      <c r="G806" s="302"/>
    </row>
    <row r="807" spans="2:7">
      <c r="B807" s="302"/>
      <c r="C807" s="302"/>
      <c r="D807" s="302"/>
      <c r="E807" s="302"/>
      <c r="F807" s="302"/>
      <c r="G807" s="302"/>
    </row>
    <row r="808" spans="2:7">
      <c r="B808" s="302"/>
      <c r="C808" s="302"/>
      <c r="D808" s="302"/>
      <c r="E808" s="302"/>
      <c r="F808" s="302"/>
      <c r="G808" s="302"/>
    </row>
    <row r="809" spans="2:7">
      <c r="B809" s="302"/>
      <c r="C809" s="302"/>
      <c r="D809" s="302"/>
      <c r="E809" s="302"/>
      <c r="F809" s="302"/>
      <c r="G809" s="302"/>
    </row>
    <row r="810" spans="2:7">
      <c r="B810" s="302"/>
      <c r="C810" s="302"/>
      <c r="D810" s="302"/>
      <c r="E810" s="302"/>
      <c r="F810" s="302"/>
      <c r="G810" s="302"/>
    </row>
    <row r="811" spans="2:7">
      <c r="B811" s="302"/>
      <c r="C811" s="302"/>
      <c r="D811" s="302"/>
      <c r="E811" s="302"/>
      <c r="F811" s="302"/>
      <c r="G811" s="302"/>
    </row>
    <row r="812" spans="2:7">
      <c r="B812" s="302"/>
      <c r="C812" s="302"/>
      <c r="D812" s="302"/>
      <c r="E812" s="302"/>
      <c r="F812" s="302"/>
      <c r="G812" s="302"/>
    </row>
    <row r="813" spans="2:7">
      <c r="B813" s="302"/>
      <c r="C813" s="302"/>
      <c r="D813" s="302"/>
      <c r="E813" s="302"/>
      <c r="F813" s="302"/>
      <c r="G813" s="302"/>
    </row>
    <row r="814" spans="2:7">
      <c r="B814" s="302"/>
      <c r="C814" s="302"/>
      <c r="D814" s="302"/>
      <c r="E814" s="302"/>
      <c r="F814" s="302"/>
      <c r="G814" s="302"/>
    </row>
    <row r="815" spans="2:7">
      <c r="B815" s="302"/>
      <c r="C815" s="302"/>
      <c r="D815" s="302"/>
      <c r="E815" s="302"/>
      <c r="F815" s="302"/>
      <c r="G815" s="302"/>
    </row>
    <row r="816" spans="2:7">
      <c r="B816" s="302"/>
      <c r="C816" s="302"/>
      <c r="D816" s="302"/>
      <c r="E816" s="302"/>
      <c r="F816" s="302"/>
      <c r="G816" s="302"/>
    </row>
    <row r="817" spans="2:7">
      <c r="B817" s="302"/>
      <c r="C817" s="302"/>
      <c r="D817" s="302"/>
      <c r="E817" s="302"/>
      <c r="F817" s="302"/>
      <c r="G817" s="302"/>
    </row>
    <row r="818" spans="2:7">
      <c r="B818" s="302"/>
      <c r="C818" s="302"/>
      <c r="D818" s="302"/>
      <c r="E818" s="302"/>
      <c r="F818" s="302"/>
      <c r="G818" s="302"/>
    </row>
    <row r="819" spans="2:7">
      <c r="B819" s="302"/>
      <c r="C819" s="302"/>
      <c r="D819" s="302"/>
      <c r="E819" s="302"/>
      <c r="F819" s="302"/>
      <c r="G819" s="302"/>
    </row>
    <row r="820" spans="2:7">
      <c r="B820" s="302"/>
      <c r="C820" s="302"/>
      <c r="D820" s="302"/>
      <c r="E820" s="302"/>
      <c r="F820" s="302"/>
      <c r="G820" s="302"/>
    </row>
    <row r="821" spans="2:7">
      <c r="B821" s="302"/>
      <c r="C821" s="302"/>
      <c r="D821" s="302"/>
      <c r="E821" s="302"/>
      <c r="F821" s="302"/>
      <c r="G821" s="302"/>
    </row>
    <row r="822" spans="2:7">
      <c r="B822" s="302"/>
      <c r="C822" s="302"/>
      <c r="D822" s="302"/>
      <c r="E822" s="302"/>
      <c r="F822" s="302"/>
      <c r="G822" s="302"/>
    </row>
    <row r="823" spans="2:7">
      <c r="B823" s="302"/>
      <c r="C823" s="302"/>
      <c r="D823" s="302"/>
      <c r="E823" s="302"/>
      <c r="F823" s="302"/>
      <c r="G823" s="302"/>
    </row>
    <row r="824" spans="2:7">
      <c r="B824" s="302"/>
      <c r="C824" s="302"/>
      <c r="D824" s="302"/>
      <c r="E824" s="302"/>
      <c r="F824" s="302"/>
      <c r="G824" s="302"/>
    </row>
    <row r="825" spans="2:7">
      <c r="B825" s="302"/>
      <c r="C825" s="302"/>
      <c r="D825" s="302"/>
      <c r="E825" s="302"/>
      <c r="F825" s="302"/>
      <c r="G825" s="302"/>
    </row>
    <row r="826" spans="2:7">
      <c r="B826" s="302"/>
      <c r="C826" s="302"/>
      <c r="D826" s="302"/>
      <c r="E826" s="302"/>
      <c r="F826" s="302"/>
      <c r="G826" s="302"/>
    </row>
    <row r="827" spans="2:7">
      <c r="B827" s="302"/>
      <c r="C827" s="302"/>
      <c r="D827" s="302"/>
      <c r="E827" s="302"/>
      <c r="F827" s="302"/>
      <c r="G827" s="302"/>
    </row>
    <row r="828" spans="2:7">
      <c r="B828" s="302"/>
      <c r="C828" s="302"/>
      <c r="D828" s="302"/>
      <c r="E828" s="302"/>
      <c r="F828" s="302"/>
      <c r="G828" s="302"/>
    </row>
    <row r="829" spans="2:7">
      <c r="B829" s="302"/>
      <c r="C829" s="302"/>
      <c r="D829" s="302"/>
      <c r="E829" s="302"/>
      <c r="F829" s="302"/>
      <c r="G829" s="302"/>
    </row>
    <row r="830" spans="2:7">
      <c r="B830" s="302"/>
      <c r="C830" s="302"/>
      <c r="D830" s="302"/>
      <c r="E830" s="302"/>
      <c r="F830" s="302"/>
      <c r="G830" s="302"/>
    </row>
    <row r="831" spans="2:7">
      <c r="B831" s="302"/>
      <c r="C831" s="302"/>
      <c r="D831" s="302"/>
      <c r="E831" s="302"/>
      <c r="F831" s="302"/>
      <c r="G831" s="302"/>
    </row>
    <row r="832" spans="2:7">
      <c r="B832" s="302"/>
      <c r="C832" s="302"/>
      <c r="D832" s="302"/>
      <c r="E832" s="302"/>
      <c r="F832" s="302"/>
      <c r="G832" s="302"/>
    </row>
    <row r="833" spans="2:7">
      <c r="B833" s="302"/>
      <c r="C833" s="302"/>
      <c r="D833" s="302"/>
      <c r="E833" s="302"/>
      <c r="F833" s="302"/>
      <c r="G833" s="302"/>
    </row>
    <row r="834" spans="2:7">
      <c r="B834" s="302"/>
      <c r="C834" s="302"/>
      <c r="D834" s="302"/>
      <c r="E834" s="302"/>
      <c r="F834" s="302"/>
      <c r="G834" s="302"/>
    </row>
    <row r="835" spans="2:7">
      <c r="B835" s="302"/>
      <c r="C835" s="302"/>
      <c r="D835" s="302"/>
      <c r="E835" s="302"/>
      <c r="F835" s="302"/>
      <c r="G835" s="302"/>
    </row>
    <row r="836" spans="2:7">
      <c r="B836" s="302"/>
      <c r="C836" s="302"/>
      <c r="D836" s="302"/>
      <c r="E836" s="302"/>
      <c r="F836" s="302"/>
      <c r="G836" s="302"/>
    </row>
    <row r="837" spans="2:7">
      <c r="B837" s="302"/>
      <c r="C837" s="302"/>
      <c r="D837" s="302"/>
      <c r="E837" s="302"/>
      <c r="F837" s="302"/>
      <c r="G837" s="302"/>
    </row>
    <row r="838" spans="2:7">
      <c r="B838" s="302"/>
      <c r="C838" s="302"/>
      <c r="D838" s="302"/>
      <c r="E838" s="302"/>
      <c r="F838" s="302"/>
      <c r="G838" s="302"/>
    </row>
    <row r="839" spans="2:7">
      <c r="B839" s="302"/>
      <c r="C839" s="302"/>
      <c r="D839" s="302"/>
      <c r="E839" s="302"/>
      <c r="F839" s="302"/>
      <c r="G839" s="302"/>
    </row>
    <row r="840" spans="2:7">
      <c r="B840" s="302"/>
      <c r="C840" s="302"/>
      <c r="D840" s="302"/>
      <c r="E840" s="302"/>
      <c r="F840" s="302"/>
      <c r="G840" s="302"/>
    </row>
    <row r="841" spans="2:7">
      <c r="B841" s="302"/>
      <c r="C841" s="302"/>
      <c r="D841" s="302"/>
      <c r="E841" s="302"/>
      <c r="F841" s="302"/>
      <c r="G841" s="302"/>
    </row>
    <row r="842" spans="2:7">
      <c r="B842" s="302"/>
      <c r="C842" s="302"/>
      <c r="D842" s="302"/>
      <c r="E842" s="302"/>
      <c r="F842" s="302"/>
      <c r="G842" s="302"/>
    </row>
    <row r="843" spans="2:7">
      <c r="B843" s="302"/>
      <c r="C843" s="302"/>
      <c r="D843" s="302"/>
      <c r="E843" s="302"/>
      <c r="F843" s="302"/>
      <c r="G843" s="302"/>
    </row>
    <row r="844" spans="2:7">
      <c r="B844" s="302"/>
      <c r="C844" s="302"/>
      <c r="D844" s="302"/>
      <c r="E844" s="302"/>
      <c r="F844" s="302"/>
      <c r="G844" s="302"/>
    </row>
    <row r="845" spans="2:7">
      <c r="B845" s="302"/>
      <c r="C845" s="302"/>
      <c r="D845" s="302"/>
      <c r="E845" s="302"/>
      <c r="F845" s="302"/>
      <c r="G845" s="302"/>
    </row>
    <row r="846" spans="2:7">
      <c r="B846" s="302"/>
      <c r="C846" s="302"/>
      <c r="D846" s="302"/>
      <c r="E846" s="302"/>
      <c r="F846" s="302"/>
      <c r="G846" s="302"/>
    </row>
    <row r="847" spans="2:7">
      <c r="B847" s="302"/>
      <c r="C847" s="302"/>
      <c r="D847" s="302"/>
      <c r="E847" s="302"/>
      <c r="F847" s="302"/>
      <c r="G847" s="302"/>
    </row>
    <row r="848" spans="2:7">
      <c r="B848" s="302"/>
      <c r="C848" s="302"/>
      <c r="D848" s="302"/>
      <c r="E848" s="302"/>
      <c r="F848" s="302"/>
      <c r="G848" s="302"/>
    </row>
    <row r="849" spans="2:7">
      <c r="B849" s="302"/>
      <c r="C849" s="302"/>
      <c r="D849" s="302"/>
      <c r="E849" s="302"/>
      <c r="F849" s="302"/>
      <c r="G849" s="302"/>
    </row>
    <row r="850" spans="2:7">
      <c r="B850" s="302"/>
      <c r="C850" s="302"/>
      <c r="D850" s="302"/>
      <c r="E850" s="302"/>
      <c r="F850" s="302"/>
      <c r="G850" s="302"/>
    </row>
    <row r="851" spans="2:7">
      <c r="B851" s="302"/>
      <c r="C851" s="302"/>
      <c r="D851" s="302"/>
      <c r="E851" s="302"/>
      <c r="F851" s="302"/>
      <c r="G851" s="302"/>
    </row>
    <row r="852" spans="2:7">
      <c r="B852" s="302"/>
      <c r="C852" s="302"/>
      <c r="D852" s="302"/>
      <c r="E852" s="302"/>
      <c r="F852" s="302"/>
      <c r="G852" s="302"/>
    </row>
    <row r="853" spans="2:7">
      <c r="B853" s="302"/>
      <c r="C853" s="302"/>
      <c r="D853" s="302"/>
      <c r="E853" s="302"/>
      <c r="F853" s="302"/>
      <c r="G853" s="302"/>
    </row>
    <row r="854" spans="2:7">
      <c r="B854" s="302"/>
      <c r="C854" s="302"/>
      <c r="D854" s="302"/>
      <c r="E854" s="302"/>
      <c r="F854" s="302"/>
      <c r="G854" s="302"/>
    </row>
    <row r="855" spans="2:7">
      <c r="B855" s="302"/>
      <c r="C855" s="302"/>
      <c r="D855" s="302"/>
      <c r="E855" s="302"/>
      <c r="F855" s="302"/>
      <c r="G855" s="302"/>
    </row>
    <row r="856" spans="2:7">
      <c r="B856" s="302"/>
      <c r="C856" s="302"/>
      <c r="D856" s="302"/>
      <c r="E856" s="302"/>
      <c r="F856" s="302"/>
      <c r="G856" s="302"/>
    </row>
    <row r="857" spans="2:7">
      <c r="B857" s="302"/>
      <c r="C857" s="302"/>
      <c r="D857" s="302"/>
      <c r="E857" s="302"/>
      <c r="F857" s="302"/>
      <c r="G857" s="302"/>
    </row>
    <row r="858" spans="2:7">
      <c r="B858" s="302"/>
      <c r="C858" s="302"/>
      <c r="D858" s="302"/>
      <c r="E858" s="302"/>
      <c r="F858" s="302"/>
      <c r="G858" s="302"/>
    </row>
    <row r="859" spans="2:7">
      <c r="B859" s="302"/>
      <c r="C859" s="302"/>
      <c r="D859" s="302"/>
      <c r="E859" s="302"/>
      <c r="F859" s="302"/>
      <c r="G859" s="302"/>
    </row>
    <row r="860" spans="2:7">
      <c r="B860" s="302"/>
      <c r="C860" s="302"/>
      <c r="D860" s="302"/>
      <c r="E860" s="302"/>
      <c r="F860" s="302"/>
      <c r="G860" s="302"/>
    </row>
    <row r="861" spans="2:7">
      <c r="B861" s="302"/>
      <c r="C861" s="302"/>
      <c r="D861" s="302"/>
      <c r="E861" s="302"/>
      <c r="F861" s="302"/>
      <c r="G861" s="302"/>
    </row>
    <row r="862" spans="2:7">
      <c r="B862" s="302"/>
      <c r="C862" s="302"/>
      <c r="D862" s="302"/>
      <c r="E862" s="302"/>
      <c r="F862" s="302"/>
      <c r="G862" s="302"/>
    </row>
    <row r="863" spans="2:7">
      <c r="B863" s="302"/>
      <c r="C863" s="302"/>
      <c r="D863" s="302"/>
      <c r="E863" s="302"/>
      <c r="F863" s="302"/>
      <c r="G863" s="302"/>
    </row>
    <row r="864" spans="2:7">
      <c r="B864" s="302"/>
      <c r="C864" s="302"/>
      <c r="D864" s="302"/>
      <c r="E864" s="302"/>
      <c r="F864" s="302"/>
      <c r="G864" s="302"/>
    </row>
    <row r="865" spans="2:7">
      <c r="B865" s="302"/>
      <c r="C865" s="302"/>
      <c r="D865" s="302"/>
      <c r="E865" s="302"/>
      <c r="F865" s="302"/>
      <c r="G865" s="302"/>
    </row>
    <row r="866" spans="2:7">
      <c r="B866" s="302"/>
      <c r="C866" s="302"/>
      <c r="D866" s="302"/>
      <c r="E866" s="302"/>
      <c r="F866" s="302"/>
      <c r="G866" s="302"/>
    </row>
    <row r="867" spans="2:7">
      <c r="B867" s="302"/>
      <c r="C867" s="302"/>
      <c r="D867" s="302"/>
      <c r="E867" s="302"/>
      <c r="F867" s="302"/>
      <c r="G867" s="302"/>
    </row>
    <row r="868" spans="2:7">
      <c r="B868" s="302"/>
      <c r="C868" s="302"/>
      <c r="D868" s="302"/>
      <c r="E868" s="302"/>
      <c r="F868" s="302"/>
      <c r="G868" s="302"/>
    </row>
    <row r="869" spans="2:7">
      <c r="B869" s="302"/>
      <c r="C869" s="302"/>
      <c r="D869" s="302"/>
      <c r="E869" s="302"/>
      <c r="F869" s="302"/>
      <c r="G869" s="302"/>
    </row>
    <row r="870" spans="2:7">
      <c r="B870" s="302"/>
      <c r="C870" s="302"/>
      <c r="D870" s="302"/>
      <c r="E870" s="302"/>
      <c r="F870" s="302"/>
      <c r="G870" s="302"/>
    </row>
    <row r="871" spans="2:7">
      <c r="B871" s="302"/>
      <c r="C871" s="302"/>
      <c r="D871" s="302"/>
      <c r="E871" s="302"/>
      <c r="F871" s="302"/>
      <c r="G871" s="302"/>
    </row>
    <row r="872" spans="2:7">
      <c r="B872" s="302"/>
      <c r="C872" s="302"/>
      <c r="D872" s="302"/>
      <c r="E872" s="302"/>
      <c r="F872" s="302"/>
      <c r="G872" s="302"/>
    </row>
    <row r="873" spans="2:7">
      <c r="B873" s="302"/>
      <c r="C873" s="302"/>
      <c r="D873" s="302"/>
      <c r="E873" s="302"/>
      <c r="F873" s="302"/>
      <c r="G873" s="302"/>
    </row>
    <row r="874" spans="2:7">
      <c r="B874" s="302"/>
      <c r="C874" s="302"/>
      <c r="D874" s="302"/>
      <c r="E874" s="302"/>
      <c r="F874" s="302"/>
      <c r="G874" s="302"/>
    </row>
    <row r="875" spans="2:7">
      <c r="B875" s="302"/>
      <c r="C875" s="302"/>
      <c r="D875" s="302"/>
      <c r="E875" s="302"/>
      <c r="F875" s="302"/>
      <c r="G875" s="302"/>
    </row>
    <row r="876" spans="2:7">
      <c r="B876" s="302"/>
      <c r="C876" s="302"/>
      <c r="D876" s="302"/>
      <c r="E876" s="302"/>
      <c r="F876" s="302"/>
      <c r="G876" s="302"/>
    </row>
    <row r="877" spans="2:7">
      <c r="B877" s="302"/>
      <c r="C877" s="302"/>
      <c r="D877" s="302"/>
      <c r="E877" s="302"/>
      <c r="F877" s="302"/>
      <c r="G877" s="302"/>
    </row>
    <row r="878" spans="2:7">
      <c r="B878" s="302"/>
      <c r="C878" s="302"/>
      <c r="D878" s="302"/>
      <c r="E878" s="302"/>
      <c r="F878" s="302"/>
      <c r="G878" s="302"/>
    </row>
    <row r="879" spans="2:7">
      <c r="B879" s="302"/>
      <c r="C879" s="302"/>
      <c r="D879" s="302"/>
      <c r="E879" s="302"/>
      <c r="F879" s="302"/>
      <c r="G879" s="302"/>
    </row>
    <row r="880" spans="2:7">
      <c r="B880" s="302"/>
      <c r="C880" s="302"/>
      <c r="D880" s="302"/>
      <c r="E880" s="302"/>
      <c r="F880" s="302"/>
      <c r="G880" s="302"/>
    </row>
    <row r="881" spans="2:7">
      <c r="B881" s="302"/>
      <c r="C881" s="302"/>
      <c r="D881" s="302"/>
      <c r="E881" s="302"/>
      <c r="F881" s="302"/>
      <c r="G881" s="302"/>
    </row>
    <row r="882" spans="2:7">
      <c r="B882" s="302"/>
      <c r="C882" s="302"/>
      <c r="D882" s="302"/>
      <c r="E882" s="302"/>
      <c r="F882" s="302"/>
      <c r="G882" s="302"/>
    </row>
    <row r="883" spans="2:7">
      <c r="B883" s="302"/>
      <c r="C883" s="302"/>
      <c r="D883" s="302"/>
      <c r="E883" s="302"/>
      <c r="F883" s="302"/>
      <c r="G883" s="302"/>
    </row>
    <row r="884" spans="2:7">
      <c r="B884" s="302"/>
      <c r="C884" s="302"/>
      <c r="D884" s="302"/>
      <c r="E884" s="302"/>
      <c r="F884" s="302"/>
      <c r="G884" s="302"/>
    </row>
    <row r="885" spans="2:7">
      <c r="B885" s="302"/>
      <c r="C885" s="302"/>
      <c r="D885" s="302"/>
      <c r="E885" s="302"/>
      <c r="F885" s="302"/>
      <c r="G885" s="302"/>
    </row>
    <row r="886" spans="2:7">
      <c r="B886" s="302"/>
      <c r="C886" s="302"/>
      <c r="D886" s="302"/>
      <c r="E886" s="302"/>
      <c r="F886" s="302"/>
      <c r="G886" s="302"/>
    </row>
    <row r="887" spans="2:7">
      <c r="B887" s="302"/>
      <c r="C887" s="302"/>
      <c r="D887" s="302"/>
      <c r="E887" s="302"/>
      <c r="F887" s="302"/>
      <c r="G887" s="302"/>
    </row>
    <row r="888" spans="2:7">
      <c r="B888" s="302"/>
      <c r="C888" s="302"/>
      <c r="D888" s="302"/>
      <c r="E888" s="302"/>
      <c r="F888" s="302"/>
      <c r="G888" s="302"/>
    </row>
    <row r="889" spans="2:7">
      <c r="B889" s="302"/>
      <c r="C889" s="302"/>
      <c r="D889" s="302"/>
      <c r="E889" s="302"/>
      <c r="F889" s="302"/>
      <c r="G889" s="302"/>
    </row>
    <row r="890" spans="2:7">
      <c r="B890" s="302"/>
      <c r="C890" s="302"/>
      <c r="D890" s="302"/>
      <c r="E890" s="302"/>
      <c r="F890" s="302"/>
      <c r="G890" s="302"/>
    </row>
    <row r="891" spans="2:7">
      <c r="B891" s="302"/>
      <c r="C891" s="302"/>
      <c r="D891" s="302"/>
      <c r="E891" s="302"/>
      <c r="F891" s="302"/>
      <c r="G891" s="302"/>
    </row>
    <row r="892" spans="2:7">
      <c r="B892" s="302"/>
      <c r="C892" s="302"/>
      <c r="D892" s="302"/>
      <c r="E892" s="302"/>
      <c r="F892" s="302"/>
      <c r="G892" s="302"/>
    </row>
    <row r="893" spans="2:7">
      <c r="B893" s="302"/>
      <c r="C893" s="302"/>
      <c r="D893" s="302"/>
      <c r="E893" s="302"/>
      <c r="F893" s="302"/>
      <c r="G893" s="302"/>
    </row>
    <row r="894" spans="2:7">
      <c r="B894" s="302"/>
      <c r="C894" s="302"/>
      <c r="D894" s="302"/>
      <c r="E894" s="302"/>
      <c r="F894" s="302"/>
      <c r="G894" s="302"/>
    </row>
    <row r="895" spans="2:7">
      <c r="B895" s="302"/>
      <c r="C895" s="302"/>
      <c r="D895" s="302"/>
      <c r="E895" s="302"/>
      <c r="F895" s="302"/>
      <c r="G895" s="302"/>
    </row>
    <row r="896" spans="2:7">
      <c r="B896" s="302"/>
      <c r="C896" s="302"/>
      <c r="D896" s="302"/>
      <c r="E896" s="302"/>
      <c r="F896" s="302"/>
      <c r="G896" s="302"/>
    </row>
    <row r="897" spans="2:7">
      <c r="B897" s="302"/>
      <c r="C897" s="302"/>
      <c r="D897" s="302"/>
      <c r="E897" s="302"/>
      <c r="F897" s="302"/>
      <c r="G897" s="302"/>
    </row>
    <row r="898" spans="2:7">
      <c r="B898" s="302"/>
      <c r="C898" s="302"/>
      <c r="D898" s="302"/>
      <c r="E898" s="302"/>
      <c r="F898" s="302"/>
      <c r="G898" s="302"/>
    </row>
    <row r="899" spans="2:7">
      <c r="B899" s="302"/>
      <c r="C899" s="302"/>
      <c r="D899" s="302"/>
      <c r="E899" s="302"/>
      <c r="F899" s="302"/>
      <c r="G899" s="302"/>
    </row>
    <row r="900" spans="2:7">
      <c r="B900" s="302"/>
      <c r="C900" s="302"/>
      <c r="D900" s="302"/>
      <c r="E900" s="302"/>
      <c r="F900" s="302"/>
      <c r="G900" s="302"/>
    </row>
    <row r="901" spans="2:7">
      <c r="B901" s="302"/>
      <c r="C901" s="302"/>
      <c r="D901" s="302"/>
      <c r="E901" s="302"/>
      <c r="F901" s="302"/>
      <c r="G901" s="302"/>
    </row>
    <row r="902" spans="2:7">
      <c r="B902" s="302"/>
      <c r="C902" s="302"/>
      <c r="D902" s="302"/>
      <c r="E902" s="302"/>
      <c r="F902" s="302"/>
      <c r="G902" s="302"/>
    </row>
    <row r="903" spans="2:7">
      <c r="B903" s="302"/>
      <c r="C903" s="302"/>
      <c r="D903" s="302"/>
      <c r="E903" s="302"/>
      <c r="F903" s="302"/>
      <c r="G903" s="302"/>
    </row>
    <row r="904" spans="2:7">
      <c r="B904" s="302"/>
      <c r="C904" s="302"/>
      <c r="D904" s="302"/>
      <c r="E904" s="302"/>
      <c r="F904" s="302"/>
      <c r="G904" s="302"/>
    </row>
    <row r="905" spans="2:7">
      <c r="B905" s="302"/>
      <c r="C905" s="302"/>
      <c r="D905" s="302"/>
      <c r="E905" s="302"/>
      <c r="F905" s="302"/>
      <c r="G905" s="302"/>
    </row>
    <row r="906" spans="2:7">
      <c r="B906" s="302"/>
      <c r="C906" s="302"/>
      <c r="D906" s="302"/>
      <c r="E906" s="302"/>
      <c r="F906" s="302"/>
      <c r="G906" s="302"/>
    </row>
    <row r="907" spans="2:7">
      <c r="B907" s="302"/>
      <c r="C907" s="302"/>
      <c r="D907" s="302"/>
      <c r="E907" s="302"/>
      <c r="F907" s="302"/>
      <c r="G907" s="302"/>
    </row>
    <row r="908" spans="2:7">
      <c r="B908" s="302"/>
      <c r="C908" s="302"/>
      <c r="D908" s="302"/>
      <c r="E908" s="302"/>
      <c r="F908" s="302"/>
      <c r="G908" s="302"/>
    </row>
    <row r="909" spans="2:7">
      <c r="B909" s="302"/>
      <c r="C909" s="302"/>
      <c r="D909" s="302"/>
      <c r="E909" s="302"/>
      <c r="F909" s="302"/>
      <c r="G909" s="302"/>
    </row>
    <row r="910" spans="2:7">
      <c r="B910" s="302"/>
      <c r="C910" s="302"/>
      <c r="D910" s="302"/>
      <c r="E910" s="302"/>
      <c r="F910" s="302"/>
      <c r="G910" s="302"/>
    </row>
    <row r="911" spans="2:7">
      <c r="B911" s="302"/>
      <c r="C911" s="302"/>
      <c r="D911" s="302"/>
      <c r="E911" s="302"/>
      <c r="F911" s="302"/>
      <c r="G911" s="302"/>
    </row>
    <row r="912" spans="2:7">
      <c r="B912" s="302"/>
      <c r="C912" s="302"/>
      <c r="D912" s="302"/>
      <c r="E912" s="302"/>
      <c r="F912" s="302"/>
      <c r="G912" s="302"/>
    </row>
    <row r="913" spans="2:7">
      <c r="B913" s="302"/>
      <c r="C913" s="302"/>
      <c r="D913" s="302"/>
      <c r="E913" s="302"/>
      <c r="F913" s="302"/>
      <c r="G913" s="302"/>
    </row>
    <row r="914" spans="2:7">
      <c r="B914" s="302"/>
      <c r="C914" s="302"/>
      <c r="D914" s="302"/>
      <c r="E914" s="302"/>
      <c r="F914" s="302"/>
      <c r="G914" s="302"/>
    </row>
    <row r="915" spans="2:7">
      <c r="B915" s="302"/>
      <c r="C915" s="302"/>
      <c r="D915" s="302"/>
      <c r="E915" s="302"/>
      <c r="F915" s="302"/>
      <c r="G915" s="302"/>
    </row>
    <row r="916" spans="2:7">
      <c r="B916" s="302"/>
      <c r="C916" s="302"/>
      <c r="D916" s="302"/>
      <c r="E916" s="302"/>
      <c r="F916" s="302"/>
      <c r="G916" s="302"/>
    </row>
    <row r="917" spans="2:7">
      <c r="B917" s="302"/>
      <c r="C917" s="302"/>
      <c r="D917" s="302"/>
      <c r="E917" s="302"/>
      <c r="F917" s="302"/>
      <c r="G917" s="302"/>
    </row>
    <row r="918" spans="2:7">
      <c r="B918" s="302"/>
      <c r="C918" s="302"/>
      <c r="D918" s="302"/>
      <c r="E918" s="302"/>
      <c r="F918" s="302"/>
      <c r="G918" s="302"/>
    </row>
    <row r="919" spans="2:7">
      <c r="B919" s="302"/>
      <c r="C919" s="302"/>
      <c r="D919" s="302"/>
      <c r="E919" s="302"/>
      <c r="F919" s="302"/>
      <c r="G919" s="302"/>
    </row>
    <row r="920" spans="2:7">
      <c r="B920" s="302"/>
      <c r="C920" s="302"/>
      <c r="D920" s="302"/>
      <c r="E920" s="302"/>
      <c r="F920" s="302"/>
      <c r="G920" s="302"/>
    </row>
    <row r="921" spans="2:7">
      <c r="B921" s="302"/>
      <c r="C921" s="302"/>
      <c r="D921" s="302"/>
      <c r="E921" s="302"/>
      <c r="F921" s="302"/>
      <c r="G921" s="302"/>
    </row>
    <row r="922" spans="2:7">
      <c r="B922" s="302"/>
      <c r="C922" s="302"/>
      <c r="D922" s="302"/>
      <c r="E922" s="302"/>
      <c r="F922" s="302"/>
      <c r="G922" s="302"/>
    </row>
    <row r="923" spans="2:7">
      <c r="B923" s="302"/>
      <c r="C923" s="302"/>
      <c r="D923" s="302"/>
      <c r="E923" s="302"/>
      <c r="F923" s="302"/>
      <c r="G923" s="302"/>
    </row>
    <row r="924" spans="2:7">
      <c r="B924" s="302"/>
      <c r="C924" s="302"/>
      <c r="D924" s="302"/>
      <c r="E924" s="302"/>
      <c r="F924" s="302"/>
      <c r="G924" s="302"/>
    </row>
    <row r="925" spans="2:7">
      <c r="B925" s="302"/>
      <c r="C925" s="302"/>
      <c r="D925" s="302"/>
      <c r="E925" s="302"/>
      <c r="F925" s="302"/>
      <c r="G925" s="302"/>
    </row>
    <row r="926" spans="2:7">
      <c r="B926" s="302"/>
      <c r="C926" s="302"/>
      <c r="D926" s="302"/>
      <c r="E926" s="302"/>
      <c r="F926" s="302"/>
      <c r="G926" s="302"/>
    </row>
    <row r="927" spans="2:7">
      <c r="B927" s="302"/>
      <c r="C927" s="302"/>
      <c r="D927" s="302"/>
      <c r="E927" s="302"/>
      <c r="F927" s="302"/>
      <c r="G927" s="302"/>
    </row>
    <row r="928" spans="2:7">
      <c r="B928" s="302"/>
      <c r="C928" s="302"/>
      <c r="D928" s="302"/>
      <c r="E928" s="302"/>
      <c r="F928" s="302"/>
      <c r="G928" s="302"/>
    </row>
    <row r="929" spans="2:7">
      <c r="B929" s="302"/>
      <c r="C929" s="302"/>
      <c r="D929" s="302"/>
      <c r="E929" s="302"/>
      <c r="F929" s="302"/>
      <c r="G929" s="302"/>
    </row>
    <row r="930" spans="2:7">
      <c r="B930" s="302"/>
      <c r="C930" s="302"/>
      <c r="D930" s="302"/>
      <c r="E930" s="302"/>
      <c r="F930" s="302"/>
      <c r="G930" s="302"/>
    </row>
    <row r="931" spans="2:7">
      <c r="B931" s="302"/>
      <c r="C931" s="302"/>
      <c r="D931" s="302"/>
      <c r="E931" s="302"/>
      <c r="F931" s="302"/>
      <c r="G931" s="302"/>
    </row>
    <row r="932" spans="2:7">
      <c r="B932" s="302"/>
      <c r="C932" s="302"/>
      <c r="D932" s="302"/>
      <c r="E932" s="302"/>
      <c r="F932" s="302"/>
      <c r="G932" s="302"/>
    </row>
    <row r="933" spans="2:7">
      <c r="B933" s="302"/>
      <c r="C933" s="302"/>
      <c r="D933" s="302"/>
      <c r="E933" s="302"/>
      <c r="F933" s="302"/>
      <c r="G933" s="302"/>
    </row>
    <row r="934" spans="2:7">
      <c r="B934" s="302"/>
      <c r="C934" s="302"/>
      <c r="D934" s="302"/>
      <c r="E934" s="302"/>
      <c r="F934" s="302"/>
      <c r="G934" s="302"/>
    </row>
    <row r="935" spans="2:7">
      <c r="B935" s="302"/>
      <c r="C935" s="302"/>
      <c r="D935" s="302"/>
      <c r="E935" s="302"/>
      <c r="F935" s="302"/>
      <c r="G935" s="302"/>
    </row>
    <row r="936" spans="2:7">
      <c r="B936" s="302"/>
      <c r="C936" s="302"/>
      <c r="D936" s="302"/>
      <c r="E936" s="302"/>
      <c r="F936" s="302"/>
      <c r="G936" s="302"/>
    </row>
    <row r="937" spans="2:7">
      <c r="B937" s="302"/>
      <c r="C937" s="302"/>
      <c r="D937" s="302"/>
      <c r="E937" s="302"/>
      <c r="F937" s="302"/>
      <c r="G937" s="302"/>
    </row>
    <row r="938" spans="2:7">
      <c r="B938" s="302"/>
      <c r="C938" s="302"/>
      <c r="D938" s="302"/>
      <c r="E938" s="302"/>
      <c r="F938" s="302"/>
      <c r="G938" s="302"/>
    </row>
    <row r="939" spans="2:7">
      <c r="B939" s="302"/>
      <c r="C939" s="302"/>
      <c r="D939" s="302"/>
      <c r="E939" s="302"/>
      <c r="F939" s="302"/>
      <c r="G939" s="302"/>
    </row>
    <row r="940" spans="2:7">
      <c r="B940" s="302"/>
      <c r="C940" s="302"/>
      <c r="D940" s="302"/>
      <c r="E940" s="302"/>
      <c r="F940" s="302"/>
      <c r="G940" s="302"/>
    </row>
    <row r="941" spans="2:7">
      <c r="B941" s="302"/>
      <c r="C941" s="302"/>
      <c r="D941" s="302"/>
      <c r="E941" s="302"/>
      <c r="F941" s="302"/>
      <c r="G941" s="302"/>
    </row>
    <row r="942" spans="2:7">
      <c r="B942" s="302"/>
      <c r="C942" s="302"/>
      <c r="D942" s="302"/>
      <c r="E942" s="302"/>
      <c r="F942" s="302"/>
      <c r="G942" s="302"/>
    </row>
    <row r="943" spans="2:7">
      <c r="B943" s="302"/>
      <c r="C943" s="302"/>
      <c r="D943" s="302"/>
      <c r="E943" s="302"/>
      <c r="F943" s="302"/>
      <c r="G943" s="302"/>
    </row>
    <row r="944" spans="2:7">
      <c r="B944" s="302"/>
      <c r="C944" s="302"/>
      <c r="D944" s="302"/>
      <c r="E944" s="302"/>
      <c r="F944" s="302"/>
      <c r="G944" s="302"/>
    </row>
    <row r="945" spans="2:7">
      <c r="B945" s="302"/>
      <c r="C945" s="302"/>
      <c r="D945" s="302"/>
      <c r="E945" s="302"/>
      <c r="F945" s="302"/>
      <c r="G945" s="302"/>
    </row>
    <row r="946" spans="2:7">
      <c r="B946" s="302"/>
      <c r="C946" s="302"/>
      <c r="D946" s="302"/>
      <c r="E946" s="302"/>
      <c r="F946" s="302"/>
      <c r="G946" s="302"/>
    </row>
    <row r="947" spans="2:7">
      <c r="B947" s="302"/>
      <c r="C947" s="302"/>
      <c r="D947" s="302"/>
      <c r="E947" s="302"/>
      <c r="F947" s="302"/>
      <c r="G947" s="302"/>
    </row>
    <row r="948" spans="2:7">
      <c r="B948" s="302"/>
      <c r="C948" s="302"/>
      <c r="D948" s="302"/>
      <c r="E948" s="302"/>
      <c r="F948" s="302"/>
      <c r="G948" s="302"/>
    </row>
    <row r="949" spans="2:7">
      <c r="B949" s="302"/>
      <c r="C949" s="302"/>
      <c r="D949" s="302"/>
      <c r="E949" s="302"/>
      <c r="F949" s="302"/>
      <c r="G949" s="302"/>
    </row>
    <row r="950" spans="2:7">
      <c r="B950" s="302"/>
      <c r="C950" s="302"/>
      <c r="D950" s="302"/>
      <c r="E950" s="302"/>
      <c r="F950" s="302"/>
      <c r="G950" s="302"/>
    </row>
    <row r="951" spans="2:7">
      <c r="B951" s="302"/>
      <c r="C951" s="302"/>
      <c r="D951" s="302"/>
      <c r="E951" s="302"/>
      <c r="F951" s="302"/>
      <c r="G951" s="302"/>
    </row>
    <row r="952" spans="2:7">
      <c r="B952" s="302"/>
      <c r="C952" s="302"/>
      <c r="D952" s="302"/>
      <c r="E952" s="302"/>
      <c r="F952" s="302"/>
      <c r="G952" s="302"/>
    </row>
    <row r="953" spans="2:7">
      <c r="B953" s="302"/>
      <c r="C953" s="302"/>
      <c r="D953" s="302"/>
      <c r="E953" s="302"/>
      <c r="F953" s="302"/>
      <c r="G953" s="302"/>
    </row>
    <row r="954" spans="2:7">
      <c r="B954" s="302"/>
      <c r="C954" s="302"/>
      <c r="D954" s="302"/>
      <c r="E954" s="302"/>
      <c r="F954" s="302"/>
      <c r="G954" s="302"/>
    </row>
    <row r="955" spans="2:7">
      <c r="B955" s="302"/>
      <c r="C955" s="302"/>
      <c r="D955" s="302"/>
      <c r="E955" s="302"/>
      <c r="F955" s="302"/>
      <c r="G955" s="302"/>
    </row>
    <row r="956" spans="2:7">
      <c r="B956" s="302"/>
      <c r="C956" s="302"/>
      <c r="D956" s="302"/>
      <c r="E956" s="302"/>
      <c r="F956" s="302"/>
      <c r="G956" s="302"/>
    </row>
    <row r="957" spans="2:7">
      <c r="B957" s="302"/>
      <c r="C957" s="302"/>
      <c r="D957" s="302"/>
      <c r="E957" s="302"/>
      <c r="F957" s="302"/>
      <c r="G957" s="302"/>
    </row>
    <row r="958" spans="2:7">
      <c r="B958" s="302"/>
      <c r="C958" s="302"/>
      <c r="D958" s="302"/>
      <c r="E958" s="302"/>
      <c r="F958" s="302"/>
      <c r="G958" s="302"/>
    </row>
    <row r="959" spans="2:7">
      <c r="B959" s="302"/>
      <c r="C959" s="302"/>
      <c r="D959" s="302"/>
      <c r="E959" s="302"/>
      <c r="F959" s="302"/>
      <c r="G959" s="302"/>
    </row>
    <row r="960" spans="2:7">
      <c r="B960" s="302"/>
      <c r="C960" s="302"/>
      <c r="D960" s="302"/>
      <c r="E960" s="302"/>
      <c r="F960" s="302"/>
      <c r="G960" s="302"/>
    </row>
    <row r="961" spans="2:7">
      <c r="B961" s="302"/>
      <c r="C961" s="302"/>
      <c r="D961" s="302"/>
      <c r="E961" s="302"/>
      <c r="F961" s="302"/>
      <c r="G961" s="302"/>
    </row>
    <row r="962" spans="2:7">
      <c r="B962" s="302"/>
      <c r="C962" s="302"/>
      <c r="D962" s="302"/>
      <c r="E962" s="302"/>
      <c r="F962" s="302"/>
      <c r="G962" s="302"/>
    </row>
    <row r="963" spans="2:7">
      <c r="B963" s="302"/>
      <c r="C963" s="302"/>
      <c r="D963" s="302"/>
      <c r="E963" s="302"/>
      <c r="F963" s="302"/>
      <c r="G963" s="302"/>
    </row>
    <row r="964" spans="2:7">
      <c r="B964" s="302"/>
      <c r="C964" s="302"/>
      <c r="D964" s="302"/>
      <c r="E964" s="302"/>
      <c r="F964" s="302"/>
      <c r="G964" s="302"/>
    </row>
    <row r="965" spans="2:7">
      <c r="B965" s="302"/>
      <c r="C965" s="302"/>
      <c r="D965" s="302"/>
      <c r="E965" s="302"/>
      <c r="F965" s="302"/>
      <c r="G965" s="302"/>
    </row>
    <row r="966" spans="2:7">
      <c r="B966" s="302"/>
      <c r="C966" s="302"/>
      <c r="D966" s="302"/>
      <c r="E966" s="302"/>
      <c r="F966" s="302"/>
      <c r="G966" s="302"/>
    </row>
    <row r="967" spans="2:7">
      <c r="B967" s="302"/>
      <c r="C967" s="302"/>
      <c r="D967" s="302"/>
      <c r="E967" s="302"/>
      <c r="F967" s="302"/>
      <c r="G967" s="302"/>
    </row>
    <row r="968" spans="2:7">
      <c r="B968" s="302"/>
      <c r="C968" s="302"/>
      <c r="D968" s="302"/>
      <c r="E968" s="302"/>
      <c r="F968" s="302"/>
      <c r="G968" s="302"/>
    </row>
    <row r="969" spans="2:7">
      <c r="B969" s="302"/>
      <c r="C969" s="302"/>
      <c r="D969" s="302"/>
      <c r="E969" s="302"/>
      <c r="F969" s="302"/>
      <c r="G969" s="302"/>
    </row>
    <row r="970" spans="2:7">
      <c r="B970" s="302"/>
      <c r="C970" s="302"/>
      <c r="D970" s="302"/>
      <c r="E970" s="302"/>
      <c r="F970" s="302"/>
      <c r="G970" s="302"/>
    </row>
    <row r="971" spans="2:7">
      <c r="B971" s="302"/>
      <c r="C971" s="302"/>
      <c r="D971" s="302"/>
      <c r="E971" s="302"/>
      <c r="F971" s="302"/>
      <c r="G971" s="302"/>
    </row>
    <row r="972" spans="2:7">
      <c r="B972" s="302"/>
      <c r="C972" s="302"/>
      <c r="D972" s="302"/>
      <c r="E972" s="302"/>
      <c r="F972" s="302"/>
      <c r="G972" s="302"/>
    </row>
    <row r="973" spans="2:7">
      <c r="B973" s="302"/>
      <c r="C973" s="302"/>
      <c r="D973" s="302"/>
      <c r="E973" s="302"/>
      <c r="F973" s="302"/>
      <c r="G973" s="302"/>
    </row>
    <row r="974" spans="2:7">
      <c r="B974" s="302"/>
      <c r="C974" s="302"/>
      <c r="D974" s="302"/>
      <c r="E974" s="302"/>
      <c r="F974" s="302"/>
      <c r="G974" s="302"/>
    </row>
    <row r="975" spans="2:7">
      <c r="B975" s="302"/>
      <c r="C975" s="302"/>
      <c r="D975" s="302"/>
      <c r="E975" s="302"/>
      <c r="F975" s="302"/>
      <c r="G975" s="302"/>
    </row>
    <row r="976" spans="2:7">
      <c r="B976" s="302"/>
      <c r="C976" s="302"/>
      <c r="D976" s="302"/>
      <c r="E976" s="302"/>
      <c r="F976" s="302"/>
      <c r="G976" s="302"/>
    </row>
    <row r="977" spans="2:7">
      <c r="B977" s="302"/>
      <c r="C977" s="302"/>
      <c r="D977" s="302"/>
      <c r="E977" s="302"/>
      <c r="F977" s="302"/>
      <c r="G977" s="302"/>
    </row>
    <row r="978" spans="2:7">
      <c r="B978" s="302"/>
      <c r="C978" s="302"/>
      <c r="D978" s="302"/>
      <c r="E978" s="302"/>
      <c r="F978" s="302"/>
      <c r="G978" s="302"/>
    </row>
    <row r="979" spans="2:7">
      <c r="B979" s="302"/>
      <c r="C979" s="302"/>
      <c r="D979" s="302"/>
      <c r="E979" s="302"/>
      <c r="F979" s="302"/>
      <c r="G979" s="302"/>
    </row>
    <row r="980" spans="2:7">
      <c r="B980" s="302"/>
      <c r="C980" s="302"/>
      <c r="D980" s="302"/>
      <c r="E980" s="302"/>
      <c r="F980" s="302"/>
      <c r="G980" s="302"/>
    </row>
    <row r="981" spans="2:7">
      <c r="B981" s="302"/>
      <c r="C981" s="302"/>
      <c r="D981" s="302"/>
      <c r="E981" s="302"/>
      <c r="F981" s="302"/>
      <c r="G981" s="302"/>
    </row>
    <row r="982" spans="2:7">
      <c r="B982" s="302"/>
      <c r="C982" s="302"/>
      <c r="D982" s="302"/>
      <c r="E982" s="302"/>
      <c r="F982" s="302"/>
      <c r="G982" s="302"/>
    </row>
    <row r="983" spans="2:7">
      <c r="B983" s="302"/>
      <c r="C983" s="302"/>
      <c r="D983" s="302"/>
      <c r="E983" s="302"/>
      <c r="F983" s="302"/>
      <c r="G983" s="302"/>
    </row>
    <row r="984" spans="2:7">
      <c r="B984" s="302"/>
      <c r="C984" s="302"/>
      <c r="D984" s="302"/>
      <c r="E984" s="302"/>
      <c r="F984" s="302"/>
      <c r="G984" s="302"/>
    </row>
    <row r="985" spans="2:7">
      <c r="B985" s="302"/>
      <c r="C985" s="302"/>
      <c r="D985" s="302"/>
      <c r="E985" s="302"/>
      <c r="F985" s="302"/>
      <c r="G985" s="302"/>
    </row>
    <row r="986" spans="2:7">
      <c r="B986" s="302"/>
      <c r="C986" s="302"/>
      <c r="D986" s="302"/>
      <c r="E986" s="302"/>
      <c r="F986" s="302"/>
      <c r="G986" s="302"/>
    </row>
    <row r="987" spans="2:7">
      <c r="B987" s="302"/>
      <c r="C987" s="302"/>
      <c r="D987" s="302"/>
      <c r="E987" s="302"/>
      <c r="F987" s="302"/>
      <c r="G987" s="302"/>
    </row>
    <row r="988" spans="2:7">
      <c r="B988" s="302"/>
      <c r="C988" s="302"/>
      <c r="D988" s="302"/>
      <c r="E988" s="302"/>
      <c r="F988" s="302"/>
      <c r="G988" s="302"/>
    </row>
    <row r="989" spans="2:7">
      <c r="B989" s="302"/>
      <c r="C989" s="302"/>
      <c r="D989" s="302"/>
      <c r="E989" s="302"/>
      <c r="F989" s="302"/>
      <c r="G989" s="302"/>
    </row>
    <row r="990" spans="2:7">
      <c r="B990" s="302"/>
      <c r="C990" s="302"/>
      <c r="D990" s="302"/>
      <c r="E990" s="302"/>
      <c r="F990" s="302"/>
      <c r="G990" s="302"/>
    </row>
    <row r="991" spans="2:7">
      <c r="B991" s="302"/>
      <c r="C991" s="302"/>
      <c r="D991" s="302"/>
      <c r="E991" s="302"/>
      <c r="F991" s="302"/>
      <c r="G991" s="302"/>
    </row>
    <row r="992" spans="2:7">
      <c r="B992" s="302"/>
      <c r="C992" s="302"/>
      <c r="D992" s="302"/>
      <c r="E992" s="302"/>
      <c r="F992" s="302"/>
      <c r="G992" s="302"/>
    </row>
    <row r="993" spans="2:7">
      <c r="B993" s="302"/>
      <c r="C993" s="302"/>
      <c r="D993" s="302"/>
      <c r="E993" s="302"/>
      <c r="F993" s="302"/>
      <c r="G993" s="302"/>
    </row>
    <row r="994" spans="2:7">
      <c r="B994" s="302"/>
      <c r="C994" s="302"/>
      <c r="D994" s="302"/>
      <c r="E994" s="302"/>
      <c r="F994" s="302"/>
      <c r="G994" s="302"/>
    </row>
    <row r="995" spans="2:7">
      <c r="B995" s="302"/>
      <c r="C995" s="302"/>
      <c r="D995" s="302"/>
      <c r="E995" s="302"/>
      <c r="F995" s="302"/>
      <c r="G995" s="302"/>
    </row>
    <row r="996" spans="2:7">
      <c r="B996" s="302"/>
      <c r="C996" s="302"/>
      <c r="D996" s="302"/>
      <c r="E996" s="302"/>
      <c r="F996" s="302"/>
      <c r="G996" s="302"/>
    </row>
    <row r="997" spans="2:7">
      <c r="B997" s="302"/>
      <c r="C997" s="302"/>
      <c r="D997" s="302"/>
      <c r="E997" s="302"/>
      <c r="F997" s="302"/>
      <c r="G997" s="302"/>
    </row>
    <row r="998" spans="2:7">
      <c r="B998" s="302"/>
      <c r="C998" s="302"/>
      <c r="D998" s="302"/>
      <c r="E998" s="302"/>
      <c r="F998" s="302"/>
      <c r="G998" s="302"/>
    </row>
    <row r="999" spans="2:7">
      <c r="B999" s="302"/>
      <c r="C999" s="302"/>
      <c r="D999" s="302"/>
      <c r="E999" s="302"/>
      <c r="F999" s="302"/>
      <c r="G999" s="302"/>
    </row>
    <row r="1000" spans="2:7">
      <c r="B1000" s="302"/>
      <c r="C1000" s="302"/>
      <c r="D1000" s="302"/>
      <c r="E1000" s="302"/>
      <c r="F1000" s="302"/>
      <c r="G1000" s="302"/>
    </row>
    <row r="1001" spans="2:7">
      <c r="B1001" s="302"/>
      <c r="C1001" s="302"/>
      <c r="D1001" s="302"/>
      <c r="E1001" s="302"/>
      <c r="F1001" s="302"/>
      <c r="G1001" s="302"/>
    </row>
    <row r="1002" spans="2:7">
      <c r="B1002" s="302"/>
      <c r="C1002" s="302"/>
      <c r="D1002" s="302"/>
      <c r="E1002" s="302"/>
      <c r="F1002" s="302"/>
      <c r="G1002" s="302"/>
    </row>
    <row r="1003" spans="2:7">
      <c r="B1003" s="302"/>
      <c r="C1003" s="302"/>
      <c r="D1003" s="302"/>
      <c r="E1003" s="302"/>
      <c r="F1003" s="302"/>
      <c r="G1003" s="302"/>
    </row>
    <row r="1004" spans="2:7">
      <c r="B1004" s="302"/>
      <c r="C1004" s="302"/>
      <c r="D1004" s="302"/>
      <c r="E1004" s="302"/>
      <c r="F1004" s="302"/>
      <c r="G1004" s="302"/>
    </row>
    <row r="1005" spans="2:7">
      <c r="B1005" s="302"/>
      <c r="C1005" s="302"/>
      <c r="D1005" s="302"/>
      <c r="E1005" s="302"/>
      <c r="F1005" s="302"/>
      <c r="G1005" s="302"/>
    </row>
    <row r="1006" spans="2:7">
      <c r="B1006" s="302"/>
      <c r="C1006" s="302"/>
      <c r="D1006" s="302"/>
      <c r="E1006" s="302"/>
      <c r="F1006" s="302"/>
      <c r="G1006" s="302"/>
    </row>
    <row r="1007" spans="2:7">
      <c r="B1007" s="302"/>
      <c r="C1007" s="302"/>
      <c r="D1007" s="302"/>
      <c r="E1007" s="302"/>
      <c r="F1007" s="302"/>
      <c r="G1007" s="302"/>
    </row>
    <row r="1008" spans="2:7">
      <c r="B1008" s="302"/>
      <c r="C1008" s="302"/>
      <c r="D1008" s="302"/>
      <c r="E1008" s="302"/>
      <c r="F1008" s="302"/>
      <c r="G1008" s="302"/>
    </row>
    <row r="1009" spans="2:7">
      <c r="B1009" s="302"/>
      <c r="C1009" s="302"/>
      <c r="D1009" s="302"/>
      <c r="E1009" s="302"/>
      <c r="F1009" s="302"/>
      <c r="G1009" s="302"/>
    </row>
    <row r="1010" spans="2:7">
      <c r="B1010" s="302"/>
      <c r="C1010" s="302"/>
      <c r="D1010" s="302"/>
      <c r="E1010" s="302"/>
      <c r="F1010" s="302"/>
      <c r="G1010" s="302"/>
    </row>
    <row r="1011" spans="2:7">
      <c r="B1011" s="302"/>
      <c r="C1011" s="302"/>
      <c r="D1011" s="302"/>
      <c r="E1011" s="302"/>
      <c r="F1011" s="302"/>
      <c r="G1011" s="302"/>
    </row>
    <row r="1012" spans="2:7">
      <c r="B1012" s="302"/>
      <c r="C1012" s="302"/>
      <c r="D1012" s="302"/>
      <c r="E1012" s="302"/>
      <c r="F1012" s="302"/>
      <c r="G1012" s="302"/>
    </row>
    <row r="1013" spans="2:7">
      <c r="B1013" s="302"/>
      <c r="C1013" s="302"/>
      <c r="D1013" s="302"/>
      <c r="E1013" s="302"/>
      <c r="F1013" s="302"/>
      <c r="G1013" s="302"/>
    </row>
    <row r="1014" spans="2:7">
      <c r="B1014" s="302"/>
      <c r="C1014" s="302"/>
      <c r="D1014" s="302"/>
      <c r="E1014" s="302"/>
      <c r="F1014" s="302"/>
      <c r="G1014" s="302"/>
    </row>
    <row r="1015" spans="2:7">
      <c r="B1015" s="302"/>
      <c r="C1015" s="302"/>
      <c r="D1015" s="302"/>
      <c r="E1015" s="302"/>
      <c r="F1015" s="302"/>
      <c r="G1015" s="302"/>
    </row>
    <row r="1016" spans="2:7">
      <c r="B1016" s="302"/>
      <c r="C1016" s="302"/>
      <c r="D1016" s="302"/>
      <c r="E1016" s="302"/>
      <c r="F1016" s="302"/>
      <c r="G1016" s="302"/>
    </row>
    <row r="1017" spans="2:7">
      <c r="B1017" s="302"/>
      <c r="C1017" s="302"/>
      <c r="D1017" s="302"/>
      <c r="E1017" s="302"/>
      <c r="F1017" s="302"/>
      <c r="G1017" s="302"/>
    </row>
    <row r="1018" spans="2:7">
      <c r="B1018" s="302"/>
      <c r="C1018" s="302"/>
      <c r="D1018" s="302"/>
      <c r="E1018" s="302"/>
      <c r="F1018" s="302"/>
      <c r="G1018" s="302"/>
    </row>
    <row r="1019" spans="2:7">
      <c r="B1019" s="302"/>
      <c r="C1019" s="302"/>
      <c r="D1019" s="302"/>
      <c r="E1019" s="302"/>
      <c r="F1019" s="302"/>
      <c r="G1019" s="302"/>
    </row>
    <row r="1020" spans="2:7">
      <c r="B1020" s="302"/>
      <c r="C1020" s="302"/>
      <c r="D1020" s="302"/>
      <c r="E1020" s="302"/>
      <c r="F1020" s="302"/>
      <c r="G1020" s="302"/>
    </row>
    <row r="1021" spans="2:7">
      <c r="B1021" s="302"/>
      <c r="C1021" s="302"/>
      <c r="D1021" s="302"/>
      <c r="E1021" s="302"/>
      <c r="F1021" s="302"/>
      <c r="G1021" s="302"/>
    </row>
    <row r="1022" spans="2:7">
      <c r="B1022" s="302"/>
      <c r="C1022" s="302"/>
      <c r="D1022" s="302"/>
      <c r="E1022" s="302"/>
      <c r="F1022" s="302"/>
      <c r="G1022" s="302"/>
    </row>
    <row r="1023" spans="2:7">
      <c r="B1023" s="302"/>
      <c r="C1023" s="302"/>
      <c r="D1023" s="302"/>
      <c r="E1023" s="302"/>
      <c r="F1023" s="302"/>
      <c r="G1023" s="302"/>
    </row>
    <row r="1024" spans="2:7">
      <c r="B1024" s="302"/>
      <c r="C1024" s="302"/>
      <c r="D1024" s="302"/>
      <c r="E1024" s="302"/>
      <c r="F1024" s="302"/>
      <c r="G1024" s="302"/>
    </row>
    <row r="1025" spans="2:7">
      <c r="B1025" s="302"/>
      <c r="C1025" s="302"/>
      <c r="D1025" s="302"/>
      <c r="E1025" s="302"/>
      <c r="F1025" s="302"/>
      <c r="G1025" s="302"/>
    </row>
    <row r="1026" spans="2:7">
      <c r="B1026" s="302"/>
      <c r="C1026" s="302"/>
      <c r="D1026" s="302"/>
      <c r="E1026" s="302"/>
      <c r="F1026" s="302"/>
      <c r="G1026" s="302"/>
    </row>
    <row r="1027" spans="2:7">
      <c r="B1027" s="302"/>
      <c r="C1027" s="302"/>
      <c r="D1027" s="302"/>
      <c r="E1027" s="302"/>
      <c r="F1027" s="302"/>
      <c r="G1027" s="302"/>
    </row>
    <row r="1028" spans="2:7">
      <c r="B1028" s="302"/>
      <c r="C1028" s="302"/>
      <c r="D1028" s="302"/>
      <c r="E1028" s="302"/>
      <c r="F1028" s="302"/>
      <c r="G1028" s="302"/>
    </row>
    <row r="1029" spans="2:7">
      <c r="B1029" s="302"/>
      <c r="C1029" s="302"/>
      <c r="D1029" s="302"/>
      <c r="E1029" s="302"/>
      <c r="F1029" s="302"/>
      <c r="G1029" s="302"/>
    </row>
    <row r="1030" spans="2:7">
      <c r="B1030" s="302"/>
      <c r="C1030" s="302"/>
      <c r="D1030" s="302"/>
      <c r="E1030" s="302"/>
      <c r="F1030" s="302"/>
      <c r="G1030" s="302"/>
    </row>
    <row r="1031" spans="2:7">
      <c r="B1031" s="302"/>
      <c r="C1031" s="302"/>
      <c r="D1031" s="302"/>
      <c r="E1031" s="302"/>
      <c r="F1031" s="302"/>
      <c r="G1031" s="302"/>
    </row>
    <row r="1032" spans="2:7">
      <c r="B1032" s="302"/>
      <c r="C1032" s="302"/>
      <c r="D1032" s="302"/>
      <c r="E1032" s="302"/>
      <c r="F1032" s="302"/>
      <c r="G1032" s="302"/>
    </row>
    <row r="1033" spans="2:7">
      <c r="B1033" s="302"/>
      <c r="C1033" s="302"/>
      <c r="D1033" s="302"/>
      <c r="E1033" s="302"/>
      <c r="F1033" s="302"/>
      <c r="G1033" s="302"/>
    </row>
    <row r="1034" spans="2:7">
      <c r="B1034" s="302"/>
      <c r="C1034" s="302"/>
      <c r="D1034" s="302"/>
      <c r="E1034" s="302"/>
      <c r="F1034" s="302"/>
      <c r="G1034" s="302"/>
    </row>
    <row r="1035" spans="2:7">
      <c r="B1035" s="302"/>
      <c r="C1035" s="302"/>
      <c r="D1035" s="302"/>
      <c r="E1035" s="302"/>
      <c r="F1035" s="302"/>
      <c r="G1035" s="302"/>
    </row>
    <row r="1036" spans="2:7">
      <c r="B1036" s="302"/>
      <c r="C1036" s="302"/>
      <c r="D1036" s="302"/>
      <c r="E1036" s="302"/>
      <c r="F1036" s="302"/>
      <c r="G1036" s="302"/>
    </row>
    <row r="1037" spans="2:7">
      <c r="B1037" s="302"/>
      <c r="C1037" s="302"/>
      <c r="D1037" s="302"/>
      <c r="E1037" s="302"/>
      <c r="F1037" s="302"/>
      <c r="G1037" s="302"/>
    </row>
    <row r="1038" spans="2:7">
      <c r="B1038" s="302"/>
      <c r="C1038" s="302"/>
      <c r="D1038" s="302"/>
      <c r="E1038" s="302"/>
      <c r="F1038" s="302"/>
      <c r="G1038" s="302"/>
    </row>
    <row r="1039" spans="2:7">
      <c r="B1039" s="302"/>
      <c r="C1039" s="302"/>
      <c r="D1039" s="302"/>
      <c r="E1039" s="302"/>
      <c r="F1039" s="302"/>
      <c r="G1039" s="302"/>
    </row>
    <row r="1040" spans="2:7">
      <c r="B1040" s="302"/>
      <c r="C1040" s="302"/>
      <c r="D1040" s="302"/>
      <c r="E1040" s="302"/>
      <c r="F1040" s="302"/>
      <c r="G1040" s="302"/>
    </row>
    <row r="1041" spans="2:7">
      <c r="B1041" s="302"/>
      <c r="C1041" s="302"/>
      <c r="D1041" s="302"/>
      <c r="E1041" s="302"/>
      <c r="F1041" s="302"/>
      <c r="G1041" s="302"/>
    </row>
    <row r="1042" spans="2:7">
      <c r="B1042" s="302"/>
      <c r="C1042" s="302"/>
      <c r="D1042" s="302"/>
      <c r="E1042" s="302"/>
      <c r="F1042" s="302"/>
      <c r="G1042" s="302"/>
    </row>
    <row r="1043" spans="2:7">
      <c r="B1043" s="302"/>
      <c r="C1043" s="302"/>
      <c r="D1043" s="302"/>
      <c r="E1043" s="302"/>
      <c r="F1043" s="302"/>
      <c r="G1043" s="302"/>
    </row>
    <row r="1044" spans="2:7">
      <c r="B1044" s="302"/>
      <c r="C1044" s="302"/>
      <c r="D1044" s="302"/>
      <c r="E1044" s="302"/>
      <c r="F1044" s="302"/>
      <c r="G1044" s="302"/>
    </row>
    <row r="1045" spans="2:7">
      <c r="B1045" s="302"/>
      <c r="C1045" s="302"/>
      <c r="D1045" s="302"/>
      <c r="E1045" s="302"/>
      <c r="F1045" s="302"/>
      <c r="G1045" s="302"/>
    </row>
    <row r="1046" spans="2:7">
      <c r="B1046" s="302"/>
      <c r="C1046" s="302"/>
      <c r="D1046" s="302"/>
      <c r="E1046" s="302"/>
      <c r="F1046" s="302"/>
      <c r="G1046" s="302"/>
    </row>
    <row r="1047" spans="2:7">
      <c r="B1047" s="302"/>
      <c r="C1047" s="302"/>
      <c r="D1047" s="302"/>
      <c r="E1047" s="302"/>
      <c r="F1047" s="302"/>
      <c r="G1047" s="302"/>
    </row>
    <row r="1048" spans="2:7">
      <c r="B1048" s="302"/>
      <c r="C1048" s="302"/>
      <c r="D1048" s="302"/>
      <c r="E1048" s="302"/>
      <c r="F1048" s="302"/>
      <c r="G1048" s="302"/>
    </row>
    <row r="1049" spans="2:7">
      <c r="B1049" s="302"/>
      <c r="C1049" s="302"/>
      <c r="D1049" s="302"/>
      <c r="E1049" s="302"/>
      <c r="F1049" s="302"/>
      <c r="G1049" s="302"/>
    </row>
    <row r="1050" spans="2:7">
      <c r="B1050" s="302"/>
      <c r="C1050" s="302"/>
      <c r="D1050" s="302"/>
      <c r="E1050" s="302"/>
      <c r="F1050" s="302"/>
      <c r="G1050" s="302"/>
    </row>
    <row r="1051" spans="2:7">
      <c r="B1051" s="302"/>
      <c r="C1051" s="302"/>
      <c r="D1051" s="302"/>
      <c r="E1051" s="302"/>
      <c r="F1051" s="302"/>
      <c r="G1051" s="302"/>
    </row>
    <row r="1052" spans="2:7">
      <c r="B1052" s="302"/>
      <c r="C1052" s="302"/>
      <c r="D1052" s="302"/>
      <c r="E1052" s="302"/>
      <c r="F1052" s="302"/>
      <c r="G1052" s="302"/>
    </row>
    <row r="1053" spans="2:7">
      <c r="B1053" s="302"/>
      <c r="C1053" s="302"/>
      <c r="D1053" s="302"/>
      <c r="E1053" s="302"/>
      <c r="F1053" s="302"/>
      <c r="G1053" s="302"/>
    </row>
    <row r="1054" spans="2:7">
      <c r="B1054" s="302"/>
      <c r="C1054" s="302"/>
      <c r="D1054" s="302"/>
      <c r="E1054" s="302"/>
      <c r="F1054" s="302"/>
      <c r="G1054" s="302"/>
    </row>
    <row r="1055" spans="2:7">
      <c r="B1055" s="302"/>
      <c r="C1055" s="302"/>
      <c r="D1055" s="302"/>
      <c r="E1055" s="302"/>
      <c r="F1055" s="302"/>
      <c r="G1055" s="302"/>
    </row>
    <row r="1056" spans="2:7">
      <c r="B1056" s="302"/>
      <c r="C1056" s="302"/>
      <c r="D1056" s="302"/>
      <c r="E1056" s="302"/>
      <c r="F1056" s="302"/>
      <c r="G1056" s="302"/>
    </row>
    <row r="1057" spans="2:7">
      <c r="B1057" s="302"/>
      <c r="C1057" s="302"/>
      <c r="D1057" s="302"/>
      <c r="E1057" s="302"/>
      <c r="F1057" s="302"/>
      <c r="G1057" s="302"/>
    </row>
    <row r="1058" spans="2:7">
      <c r="B1058" s="302"/>
      <c r="C1058" s="302"/>
      <c r="D1058" s="302"/>
      <c r="E1058" s="302"/>
      <c r="F1058" s="302"/>
      <c r="G1058" s="302"/>
    </row>
    <row r="1059" spans="2:7">
      <c r="B1059" s="302"/>
      <c r="C1059" s="302"/>
      <c r="D1059" s="302"/>
      <c r="E1059" s="302"/>
      <c r="F1059" s="302"/>
      <c r="G1059" s="302"/>
    </row>
    <row r="1060" spans="2:7">
      <c r="B1060" s="302"/>
      <c r="C1060" s="302"/>
      <c r="D1060" s="302"/>
      <c r="E1060" s="302"/>
      <c r="F1060" s="302"/>
      <c r="G1060" s="302"/>
    </row>
    <row r="1061" spans="2:7">
      <c r="B1061" s="302"/>
      <c r="C1061" s="302"/>
      <c r="D1061" s="302"/>
      <c r="E1061" s="302"/>
      <c r="F1061" s="302"/>
      <c r="G1061" s="302"/>
    </row>
    <row r="1062" spans="2:7">
      <c r="B1062" s="302"/>
      <c r="C1062" s="302"/>
      <c r="D1062" s="302"/>
      <c r="E1062" s="302"/>
      <c r="F1062" s="302"/>
      <c r="G1062" s="302"/>
    </row>
    <row r="1063" spans="2:7">
      <c r="B1063" s="302"/>
      <c r="C1063" s="302"/>
      <c r="D1063" s="302"/>
      <c r="E1063" s="302"/>
      <c r="F1063" s="302"/>
      <c r="G1063" s="302"/>
    </row>
    <row r="1064" spans="2:7">
      <c r="B1064" s="302"/>
      <c r="C1064" s="302"/>
      <c r="D1064" s="302"/>
      <c r="E1064" s="302"/>
      <c r="F1064" s="302"/>
      <c r="G1064" s="302"/>
    </row>
    <row r="1065" spans="2:7">
      <c r="B1065" s="302"/>
      <c r="C1065" s="302"/>
      <c r="D1065" s="302"/>
      <c r="E1065" s="302"/>
      <c r="F1065" s="302"/>
      <c r="G1065" s="302"/>
    </row>
    <row r="1066" spans="2:7">
      <c r="B1066" s="302"/>
      <c r="C1066" s="302"/>
      <c r="D1066" s="302"/>
      <c r="E1066" s="302"/>
      <c r="F1066" s="302"/>
      <c r="G1066" s="302"/>
    </row>
    <row r="1067" spans="2:7">
      <c r="B1067" s="302"/>
      <c r="C1067" s="302"/>
      <c r="D1067" s="302"/>
      <c r="E1067" s="302"/>
      <c r="F1067" s="302"/>
      <c r="G1067" s="302"/>
    </row>
    <row r="1068" spans="2:7">
      <c r="B1068" s="302"/>
      <c r="C1068" s="302"/>
      <c r="D1068" s="302"/>
      <c r="E1068" s="302"/>
      <c r="F1068" s="302"/>
      <c r="G1068" s="302"/>
    </row>
    <row r="1069" spans="2:7">
      <c r="B1069" s="302"/>
      <c r="C1069" s="302"/>
      <c r="D1069" s="302"/>
      <c r="E1069" s="302"/>
      <c r="F1069" s="302"/>
      <c r="G1069" s="302"/>
    </row>
    <row r="1070" spans="2:7">
      <c r="B1070" s="302"/>
      <c r="C1070" s="302"/>
      <c r="D1070" s="302"/>
      <c r="E1070" s="302"/>
      <c r="F1070" s="302"/>
      <c r="G1070" s="302"/>
    </row>
    <row r="1071" spans="2:7">
      <c r="B1071" s="302"/>
      <c r="C1071" s="302"/>
      <c r="D1071" s="302"/>
      <c r="E1071" s="302"/>
      <c r="F1071" s="302"/>
      <c r="G1071" s="302"/>
    </row>
    <row r="1072" spans="2:7">
      <c r="B1072" s="302"/>
      <c r="C1072" s="302"/>
      <c r="D1072" s="302"/>
      <c r="E1072" s="302"/>
      <c r="F1072" s="302"/>
      <c r="G1072" s="302"/>
    </row>
    <row r="1073" spans="2:7">
      <c r="B1073" s="302"/>
      <c r="C1073" s="302"/>
      <c r="D1073" s="302"/>
      <c r="E1073" s="302"/>
      <c r="F1073" s="302"/>
      <c r="G1073" s="302"/>
    </row>
    <row r="1074" spans="2:7">
      <c r="B1074" s="302"/>
      <c r="C1074" s="302"/>
      <c r="D1074" s="302"/>
      <c r="E1074" s="302"/>
      <c r="F1074" s="302"/>
      <c r="G1074" s="302"/>
    </row>
    <row r="1075" spans="2:7">
      <c r="B1075" s="302"/>
      <c r="C1075" s="302"/>
      <c r="D1075" s="302"/>
      <c r="E1075" s="302"/>
      <c r="F1075" s="302"/>
      <c r="G1075" s="302"/>
    </row>
    <row r="1076" spans="2:7">
      <c r="B1076" s="302"/>
      <c r="C1076" s="302"/>
      <c r="D1076" s="302"/>
      <c r="E1076" s="302"/>
      <c r="F1076" s="302"/>
      <c r="G1076" s="302"/>
    </row>
    <row r="1077" spans="2:7">
      <c r="B1077" s="302"/>
      <c r="C1077" s="302"/>
      <c r="D1077" s="302"/>
      <c r="E1077" s="302"/>
      <c r="F1077" s="302"/>
      <c r="G1077" s="302"/>
    </row>
    <row r="1078" spans="2:7">
      <c r="B1078" s="302"/>
      <c r="C1078" s="302"/>
      <c r="D1078" s="302"/>
      <c r="E1078" s="302"/>
      <c r="F1078" s="302"/>
      <c r="G1078" s="302"/>
    </row>
    <row r="1079" spans="2:7">
      <c r="B1079" s="302"/>
      <c r="C1079" s="302"/>
      <c r="D1079" s="302"/>
      <c r="E1079" s="302"/>
      <c r="F1079" s="302"/>
      <c r="G1079" s="302"/>
    </row>
    <row r="1080" spans="2:7">
      <c r="B1080" s="302"/>
      <c r="C1080" s="302"/>
      <c r="D1080" s="302"/>
      <c r="E1080" s="302"/>
      <c r="F1080" s="302"/>
      <c r="G1080" s="302"/>
    </row>
    <row r="1081" spans="2:7">
      <c r="B1081" s="302"/>
      <c r="C1081" s="302"/>
      <c r="D1081" s="302"/>
      <c r="E1081" s="302"/>
      <c r="F1081" s="302"/>
      <c r="G1081" s="302"/>
    </row>
    <row r="1082" spans="2:7">
      <c r="B1082" s="302"/>
      <c r="C1082" s="302"/>
      <c r="D1082" s="302"/>
      <c r="E1082" s="302"/>
      <c r="F1082" s="302"/>
      <c r="G1082" s="302"/>
    </row>
    <row r="1083" spans="2:7">
      <c r="B1083" s="302"/>
      <c r="C1083" s="302"/>
      <c r="D1083" s="302"/>
      <c r="E1083" s="302"/>
      <c r="F1083" s="302"/>
      <c r="G1083" s="302"/>
    </row>
    <row r="1084" spans="2:7">
      <c r="B1084" s="302"/>
      <c r="C1084" s="302"/>
      <c r="D1084" s="302"/>
      <c r="E1084" s="302"/>
      <c r="F1084" s="302"/>
      <c r="G1084" s="302"/>
    </row>
    <row r="1085" spans="2:7">
      <c r="B1085" s="302"/>
      <c r="C1085" s="302"/>
      <c r="D1085" s="302"/>
      <c r="E1085" s="302"/>
      <c r="F1085" s="302"/>
      <c r="G1085" s="302"/>
    </row>
    <row r="1086" spans="2:7">
      <c r="B1086" s="302"/>
      <c r="C1086" s="302"/>
      <c r="D1086" s="302"/>
      <c r="E1086" s="302"/>
      <c r="F1086" s="302"/>
      <c r="G1086" s="302"/>
    </row>
    <row r="1087" spans="2:7">
      <c r="B1087" s="302"/>
      <c r="C1087" s="302"/>
      <c r="D1087" s="302"/>
      <c r="E1087" s="302"/>
      <c r="F1087" s="302"/>
      <c r="G1087" s="302"/>
    </row>
    <row r="1088" spans="2:7">
      <c r="B1088" s="302"/>
      <c r="C1088" s="302"/>
      <c r="D1088" s="302"/>
      <c r="E1088" s="302"/>
      <c r="F1088" s="302"/>
      <c r="G1088" s="302"/>
    </row>
    <row r="1089" spans="2:7">
      <c r="B1089" s="302"/>
      <c r="C1089" s="302"/>
      <c r="D1089" s="302"/>
      <c r="E1089" s="302"/>
      <c r="F1089" s="302"/>
      <c r="G1089" s="302"/>
    </row>
    <row r="1090" spans="2:7">
      <c r="B1090" s="302"/>
      <c r="C1090" s="302"/>
      <c r="D1090" s="302"/>
      <c r="E1090" s="302"/>
      <c r="F1090" s="302"/>
      <c r="G1090" s="302"/>
    </row>
    <row r="1091" spans="2:7">
      <c r="B1091" s="302"/>
      <c r="C1091" s="302"/>
      <c r="D1091" s="302"/>
      <c r="E1091" s="302"/>
      <c r="F1091" s="302"/>
      <c r="G1091" s="302"/>
    </row>
    <row r="1092" spans="2:7">
      <c r="B1092" s="302"/>
      <c r="C1092" s="302"/>
      <c r="D1092" s="302"/>
      <c r="E1092" s="302"/>
      <c r="F1092" s="302"/>
      <c r="G1092" s="302"/>
    </row>
    <row r="1093" spans="2:7">
      <c r="B1093" s="302"/>
      <c r="C1093" s="302"/>
      <c r="D1093" s="302"/>
      <c r="E1093" s="302"/>
      <c r="F1093" s="302"/>
      <c r="G1093" s="302"/>
    </row>
    <row r="1094" spans="2:7">
      <c r="B1094" s="302"/>
      <c r="C1094" s="302"/>
      <c r="D1094" s="302"/>
      <c r="E1094" s="302"/>
      <c r="F1094" s="302"/>
      <c r="G1094" s="302"/>
    </row>
    <row r="1095" spans="2:7">
      <c r="B1095" s="302"/>
      <c r="C1095" s="302"/>
      <c r="D1095" s="302"/>
      <c r="E1095" s="302"/>
      <c r="F1095" s="302"/>
      <c r="G1095" s="302"/>
    </row>
    <row r="1096" spans="2:7">
      <c r="B1096" s="302"/>
      <c r="C1096" s="302"/>
      <c r="D1096" s="302"/>
      <c r="E1096" s="302"/>
      <c r="F1096" s="302"/>
      <c r="G1096" s="302"/>
    </row>
    <row r="1097" spans="2:7">
      <c r="B1097" s="302"/>
      <c r="C1097" s="302"/>
      <c r="D1097" s="302"/>
      <c r="E1097" s="302"/>
      <c r="F1097" s="302"/>
      <c r="G1097" s="302"/>
    </row>
    <row r="1098" spans="2:7">
      <c r="B1098" s="302"/>
      <c r="C1098" s="302"/>
      <c r="D1098" s="302"/>
      <c r="E1098" s="302"/>
      <c r="F1098" s="302"/>
      <c r="G1098" s="302"/>
    </row>
    <row r="1099" spans="2:7">
      <c r="B1099" s="302"/>
      <c r="C1099" s="302"/>
      <c r="D1099" s="302"/>
      <c r="E1099" s="302"/>
      <c r="F1099" s="302"/>
      <c r="G1099" s="302"/>
    </row>
    <row r="1100" spans="2:7">
      <c r="B1100" s="302"/>
      <c r="C1100" s="302"/>
      <c r="D1100" s="302"/>
      <c r="E1100" s="302"/>
      <c r="F1100" s="302"/>
      <c r="G1100" s="302"/>
    </row>
    <row r="1101" spans="2:7">
      <c r="B1101" s="302"/>
      <c r="C1101" s="302"/>
      <c r="D1101" s="302"/>
      <c r="E1101" s="302"/>
      <c r="F1101" s="302"/>
      <c r="G1101" s="302"/>
    </row>
    <row r="1102" spans="2:7">
      <c r="B1102" s="302"/>
      <c r="C1102" s="302"/>
      <c r="D1102" s="302"/>
      <c r="E1102" s="302"/>
      <c r="F1102" s="302"/>
      <c r="G1102" s="302"/>
    </row>
    <row r="1103" spans="2:7">
      <c r="B1103" s="302"/>
      <c r="C1103" s="302"/>
      <c r="D1103" s="302"/>
      <c r="E1103" s="302"/>
      <c r="F1103" s="302"/>
      <c r="G1103" s="302"/>
    </row>
    <row r="1104" spans="2:7">
      <c r="B1104" s="302"/>
      <c r="C1104" s="302"/>
      <c r="D1104" s="302"/>
      <c r="E1104" s="302"/>
      <c r="F1104" s="302"/>
      <c r="G1104" s="302"/>
    </row>
    <row r="1105" spans="2:7">
      <c r="B1105" s="302"/>
      <c r="C1105" s="302"/>
      <c r="D1105" s="302"/>
      <c r="E1105" s="302"/>
      <c r="F1105" s="302"/>
      <c r="G1105" s="302"/>
    </row>
    <row r="1106" spans="2:7">
      <c r="B1106" s="302"/>
      <c r="C1106" s="302"/>
      <c r="D1106" s="302"/>
      <c r="E1106" s="302"/>
      <c r="F1106" s="302"/>
      <c r="G1106" s="302"/>
    </row>
    <row r="1107" spans="2:7">
      <c r="B1107" s="302"/>
      <c r="C1107" s="302"/>
      <c r="D1107" s="302"/>
      <c r="E1107" s="302"/>
      <c r="F1107" s="302"/>
      <c r="G1107" s="302"/>
    </row>
    <row r="1108" spans="2:7">
      <c r="B1108" s="302"/>
      <c r="C1108" s="302"/>
      <c r="D1108" s="302"/>
      <c r="E1108" s="302"/>
      <c r="F1108" s="302"/>
      <c r="G1108" s="302"/>
    </row>
    <row r="1109" spans="2:7">
      <c r="B1109" s="302"/>
      <c r="C1109" s="302"/>
      <c r="D1109" s="302"/>
      <c r="E1109" s="302"/>
      <c r="F1109" s="302"/>
      <c r="G1109" s="302"/>
    </row>
    <row r="1110" spans="2:7">
      <c r="B1110" s="302"/>
      <c r="C1110" s="302"/>
      <c r="D1110" s="302"/>
      <c r="E1110" s="302"/>
      <c r="F1110" s="302"/>
      <c r="G1110" s="302"/>
    </row>
    <row r="1111" spans="2:7">
      <c r="B1111" s="302"/>
      <c r="C1111" s="302"/>
      <c r="D1111" s="302"/>
      <c r="E1111" s="302"/>
      <c r="F1111" s="302"/>
      <c r="G1111" s="302"/>
    </row>
    <row r="1112" spans="2:7">
      <c r="B1112" s="302"/>
      <c r="C1112" s="302"/>
      <c r="D1112" s="302"/>
      <c r="E1112" s="302"/>
      <c r="F1112" s="302"/>
      <c r="G1112" s="302"/>
    </row>
    <row r="1113" spans="2:7">
      <c r="B1113" s="302"/>
      <c r="C1113" s="302"/>
      <c r="D1113" s="302"/>
      <c r="E1113" s="302"/>
      <c r="F1113" s="302"/>
      <c r="G1113" s="302"/>
    </row>
    <row r="1114" spans="2:7">
      <c r="B1114" s="302"/>
      <c r="C1114" s="302"/>
      <c r="D1114" s="302"/>
      <c r="E1114" s="302"/>
      <c r="F1114" s="302"/>
      <c r="G1114" s="302"/>
    </row>
    <row r="1115" spans="2:7">
      <c r="B1115" s="302"/>
      <c r="C1115" s="302"/>
      <c r="D1115" s="302"/>
      <c r="E1115" s="302"/>
      <c r="F1115" s="302"/>
      <c r="G1115" s="302"/>
    </row>
    <row r="1116" spans="2:7">
      <c r="B1116" s="302"/>
      <c r="C1116" s="302"/>
      <c r="D1116" s="302"/>
      <c r="E1116" s="302"/>
      <c r="F1116" s="302"/>
      <c r="G1116" s="302"/>
    </row>
    <row r="1117" spans="2:7">
      <c r="B1117" s="302"/>
      <c r="C1117" s="302"/>
      <c r="D1117" s="302"/>
      <c r="E1117" s="302"/>
      <c r="F1117" s="302"/>
      <c r="G1117" s="302"/>
    </row>
    <row r="1118" spans="2:7">
      <c r="B1118" s="302"/>
      <c r="C1118" s="302"/>
      <c r="D1118" s="302"/>
      <c r="E1118" s="302"/>
      <c r="F1118" s="302"/>
      <c r="G1118" s="302"/>
    </row>
    <row r="1119" spans="2:7">
      <c r="B1119" s="302"/>
      <c r="C1119" s="302"/>
      <c r="D1119" s="302"/>
      <c r="E1119" s="302"/>
      <c r="F1119" s="302"/>
      <c r="G1119" s="302"/>
    </row>
    <row r="1120" spans="2:7">
      <c r="B1120" s="302"/>
      <c r="C1120" s="302"/>
      <c r="D1120" s="302"/>
      <c r="E1120" s="302"/>
      <c r="F1120" s="302"/>
      <c r="G1120" s="302"/>
    </row>
    <row r="1121" spans="2:7">
      <c r="B1121" s="302"/>
      <c r="C1121" s="302"/>
      <c r="D1121" s="302"/>
      <c r="E1121" s="302"/>
      <c r="F1121" s="302"/>
      <c r="G1121" s="302"/>
    </row>
    <row r="1122" spans="2:7">
      <c r="B1122" s="302"/>
      <c r="C1122" s="302"/>
      <c r="D1122" s="302"/>
      <c r="E1122" s="302"/>
      <c r="F1122" s="302"/>
      <c r="G1122" s="302"/>
    </row>
    <row r="1123" spans="2:7">
      <c r="B1123" s="302"/>
      <c r="C1123" s="302"/>
      <c r="D1123" s="302"/>
      <c r="E1123" s="302"/>
      <c r="F1123" s="302"/>
      <c r="G1123" s="302"/>
    </row>
    <row r="1124" spans="2:7">
      <c r="B1124" s="302"/>
      <c r="C1124" s="302"/>
      <c r="D1124" s="302"/>
      <c r="E1124" s="302"/>
      <c r="F1124" s="302"/>
      <c r="G1124" s="302"/>
    </row>
    <row r="1125" spans="2:7">
      <c r="B1125" s="302"/>
      <c r="C1125" s="302"/>
      <c r="D1125" s="302"/>
      <c r="E1125" s="302"/>
      <c r="F1125" s="302"/>
      <c r="G1125" s="302"/>
    </row>
    <row r="1126" spans="2:7">
      <c r="B1126" s="302"/>
      <c r="C1126" s="302"/>
      <c r="D1126" s="302"/>
      <c r="E1126" s="302"/>
      <c r="F1126" s="302"/>
      <c r="G1126" s="302"/>
    </row>
    <row r="1127" spans="2:7">
      <c r="B1127" s="302"/>
      <c r="C1127" s="302"/>
      <c r="D1127" s="302"/>
      <c r="E1127" s="302"/>
      <c r="F1127" s="302"/>
      <c r="G1127" s="302"/>
    </row>
    <row r="1128" spans="2:7">
      <c r="B1128" s="302"/>
      <c r="C1128" s="302"/>
      <c r="D1128" s="302"/>
      <c r="E1128" s="302"/>
      <c r="F1128" s="302"/>
      <c r="G1128" s="302"/>
    </row>
    <row r="1129" spans="2:7">
      <c r="B1129" s="302"/>
      <c r="C1129" s="302"/>
      <c r="D1129" s="302"/>
      <c r="E1129" s="302"/>
      <c r="F1129" s="302"/>
      <c r="G1129" s="302"/>
    </row>
    <row r="1130" spans="2:7">
      <c r="B1130" s="302"/>
      <c r="C1130" s="302"/>
      <c r="D1130" s="302"/>
      <c r="E1130" s="302"/>
      <c r="F1130" s="302"/>
      <c r="G1130" s="302"/>
    </row>
    <row r="1131" spans="2:7">
      <c r="B1131" s="302"/>
      <c r="C1131" s="302"/>
      <c r="D1131" s="302"/>
      <c r="E1131" s="302"/>
      <c r="F1131" s="302"/>
      <c r="G1131" s="302"/>
    </row>
    <row r="1132" spans="2:7">
      <c r="B1132" s="302"/>
      <c r="C1132" s="302"/>
      <c r="D1132" s="302"/>
      <c r="E1132" s="302"/>
      <c r="F1132" s="302"/>
      <c r="G1132" s="302"/>
    </row>
    <row r="1133" spans="2:7">
      <c r="B1133" s="302"/>
      <c r="C1133" s="302"/>
      <c r="D1133" s="302"/>
      <c r="E1133" s="302"/>
      <c r="F1133" s="302"/>
      <c r="G1133" s="302"/>
    </row>
    <row r="1134" spans="2:7">
      <c r="B1134" s="302"/>
      <c r="C1134" s="302"/>
      <c r="D1134" s="302"/>
      <c r="E1134" s="302"/>
      <c r="F1134" s="302"/>
      <c r="G1134" s="302"/>
    </row>
    <row r="1135" spans="2:7">
      <c r="B1135" s="302"/>
      <c r="C1135" s="302"/>
      <c r="D1135" s="302"/>
      <c r="E1135" s="302"/>
      <c r="F1135" s="302"/>
      <c r="G1135" s="302"/>
    </row>
    <row r="1136" spans="2:7">
      <c r="B1136" s="302"/>
      <c r="C1136" s="302"/>
      <c r="D1136" s="302"/>
      <c r="E1136" s="302"/>
      <c r="F1136" s="302"/>
      <c r="G1136" s="302"/>
    </row>
    <row r="1137" spans="2:7">
      <c r="B1137" s="302"/>
      <c r="C1137" s="302"/>
      <c r="D1137" s="302"/>
      <c r="E1137" s="302"/>
      <c r="F1137" s="302"/>
      <c r="G1137" s="302"/>
    </row>
    <row r="1138" spans="2:7">
      <c r="B1138" s="302"/>
      <c r="C1138" s="302"/>
      <c r="D1138" s="302"/>
      <c r="E1138" s="302"/>
      <c r="F1138" s="302"/>
      <c r="G1138" s="302"/>
    </row>
    <row r="1139" spans="2:7">
      <c r="B1139" s="302"/>
      <c r="C1139" s="302"/>
      <c r="D1139" s="302"/>
      <c r="E1139" s="302"/>
      <c r="F1139" s="302"/>
      <c r="G1139" s="302"/>
    </row>
    <row r="1140" spans="2:7">
      <c r="B1140" s="302"/>
      <c r="C1140" s="302"/>
      <c r="D1140" s="302"/>
      <c r="E1140" s="302"/>
      <c r="F1140" s="302"/>
      <c r="G1140" s="302"/>
    </row>
    <row r="1141" spans="2:7">
      <c r="B1141" s="302"/>
      <c r="C1141" s="302"/>
      <c r="D1141" s="302"/>
      <c r="E1141" s="302"/>
      <c r="F1141" s="302"/>
      <c r="G1141" s="302"/>
    </row>
    <row r="1142" spans="2:7">
      <c r="B1142" s="302"/>
      <c r="C1142" s="302"/>
      <c r="D1142" s="302"/>
      <c r="E1142" s="302"/>
      <c r="F1142" s="302"/>
      <c r="G1142" s="302"/>
    </row>
    <row r="1143" spans="2:7">
      <c r="B1143" s="302"/>
      <c r="C1143" s="302"/>
      <c r="D1143" s="302"/>
      <c r="E1143" s="302"/>
      <c r="F1143" s="302"/>
      <c r="G1143" s="302"/>
    </row>
    <row r="1144" spans="2:7">
      <c r="B1144" s="302"/>
      <c r="C1144" s="302"/>
      <c r="D1144" s="302"/>
      <c r="E1144" s="302"/>
      <c r="F1144" s="302"/>
      <c r="G1144" s="302"/>
    </row>
    <row r="1145" spans="2:7">
      <c r="B1145" s="302"/>
      <c r="C1145" s="302"/>
      <c r="D1145" s="302"/>
      <c r="E1145" s="302"/>
      <c r="F1145" s="302"/>
      <c r="G1145" s="302"/>
    </row>
    <row r="1146" spans="2:7">
      <c r="B1146" s="302"/>
      <c r="C1146" s="302"/>
      <c r="D1146" s="302"/>
      <c r="E1146" s="302"/>
      <c r="F1146" s="302"/>
      <c r="G1146" s="302"/>
    </row>
    <row r="1147" spans="2:7">
      <c r="B1147" s="302"/>
      <c r="C1147" s="302"/>
      <c r="D1147" s="302"/>
      <c r="E1147" s="302"/>
      <c r="F1147" s="302"/>
      <c r="G1147" s="302"/>
    </row>
    <row r="1148" spans="2:7">
      <c r="B1148" s="302"/>
      <c r="C1148" s="302"/>
      <c r="D1148" s="302"/>
      <c r="E1148" s="302"/>
      <c r="F1148" s="302"/>
      <c r="G1148" s="302"/>
    </row>
    <row r="1149" spans="2:7">
      <c r="B1149" s="302"/>
      <c r="C1149" s="302"/>
      <c r="D1149" s="302"/>
      <c r="E1149" s="302"/>
      <c r="F1149" s="302"/>
      <c r="G1149" s="302"/>
    </row>
    <row r="1150" spans="2:7">
      <c r="B1150" s="302"/>
      <c r="C1150" s="302"/>
      <c r="D1150" s="302"/>
      <c r="E1150" s="302"/>
      <c r="F1150" s="302"/>
      <c r="G1150" s="302"/>
    </row>
    <row r="1151" spans="2:7">
      <c r="B1151" s="302"/>
      <c r="C1151" s="302"/>
      <c r="D1151" s="302"/>
      <c r="E1151" s="302"/>
      <c r="F1151" s="302"/>
      <c r="G1151" s="302"/>
    </row>
    <row r="1152" spans="2:7">
      <c r="B1152" s="302"/>
      <c r="C1152" s="302"/>
      <c r="D1152" s="302"/>
      <c r="E1152" s="302"/>
      <c r="F1152" s="302"/>
      <c r="G1152" s="302"/>
    </row>
    <row r="1153" spans="2:7">
      <c r="B1153" s="302"/>
      <c r="C1153" s="302"/>
      <c r="D1153" s="302"/>
      <c r="E1153" s="302"/>
      <c r="F1153" s="302"/>
      <c r="G1153" s="302"/>
    </row>
    <row r="1154" spans="2:7">
      <c r="B1154" s="302"/>
      <c r="C1154" s="302"/>
      <c r="D1154" s="302"/>
      <c r="E1154" s="302"/>
      <c r="F1154" s="302"/>
      <c r="G1154" s="302"/>
    </row>
    <row r="1155" spans="2:7">
      <c r="B1155" s="302"/>
      <c r="C1155" s="302"/>
      <c r="D1155" s="302"/>
      <c r="E1155" s="302"/>
      <c r="F1155" s="302"/>
      <c r="G1155" s="302"/>
    </row>
    <row r="1156" spans="2:7">
      <c r="B1156" s="302"/>
      <c r="C1156" s="302"/>
      <c r="D1156" s="302"/>
      <c r="E1156" s="302"/>
      <c r="F1156" s="302"/>
      <c r="G1156" s="302"/>
    </row>
    <row r="1157" spans="2:7">
      <c r="B1157" s="302"/>
      <c r="C1157" s="302"/>
      <c r="D1157" s="302"/>
      <c r="E1157" s="302"/>
      <c r="F1157" s="302"/>
      <c r="G1157" s="302"/>
    </row>
    <row r="1158" spans="2:7">
      <c r="B1158" s="302"/>
      <c r="C1158" s="302"/>
      <c r="D1158" s="302"/>
      <c r="E1158" s="302"/>
      <c r="F1158" s="302"/>
      <c r="G1158" s="302"/>
    </row>
    <row r="1159" spans="2:7">
      <c r="B1159" s="302"/>
      <c r="C1159" s="302"/>
      <c r="D1159" s="302"/>
      <c r="E1159" s="302"/>
      <c r="F1159" s="302"/>
      <c r="G1159" s="302"/>
    </row>
    <row r="1160" spans="2:7">
      <c r="B1160" s="302"/>
      <c r="C1160" s="302"/>
      <c r="D1160" s="302"/>
      <c r="E1160" s="302"/>
      <c r="F1160" s="302"/>
      <c r="G1160" s="302"/>
    </row>
    <row r="1161" spans="2:7">
      <c r="B1161" s="302"/>
      <c r="C1161" s="302"/>
      <c r="D1161" s="302"/>
      <c r="E1161" s="302"/>
      <c r="F1161" s="302"/>
      <c r="G1161" s="302"/>
    </row>
    <row r="1162" spans="2:7">
      <c r="B1162" s="302"/>
      <c r="C1162" s="302"/>
      <c r="D1162" s="302"/>
      <c r="E1162" s="302"/>
      <c r="F1162" s="302"/>
      <c r="G1162" s="302"/>
    </row>
    <row r="1163" spans="2:7">
      <c r="B1163" s="302"/>
      <c r="C1163" s="302"/>
      <c r="D1163" s="302"/>
      <c r="E1163" s="302"/>
      <c r="F1163" s="302"/>
      <c r="G1163" s="302"/>
    </row>
    <row r="1164" spans="2:7">
      <c r="B1164" s="302"/>
      <c r="C1164" s="302"/>
      <c r="D1164" s="302"/>
      <c r="E1164" s="302"/>
      <c r="F1164" s="302"/>
      <c r="G1164" s="302"/>
    </row>
    <row r="1165" spans="2:7">
      <c r="B1165" s="302"/>
      <c r="C1165" s="302"/>
      <c r="D1165" s="302"/>
      <c r="E1165" s="302"/>
      <c r="F1165" s="302"/>
      <c r="G1165" s="302"/>
    </row>
    <row r="1166" spans="2:7">
      <c r="B1166" s="302"/>
      <c r="C1166" s="302"/>
      <c r="D1166" s="302"/>
      <c r="E1166" s="302"/>
      <c r="F1166" s="302"/>
      <c r="G1166" s="302"/>
    </row>
    <row r="1167" spans="2:7">
      <c r="B1167" s="302"/>
      <c r="C1167" s="302"/>
      <c r="D1167" s="302"/>
      <c r="E1167" s="302"/>
      <c r="F1167" s="302"/>
      <c r="G1167" s="302"/>
    </row>
    <row r="1168" spans="2:7">
      <c r="B1168" s="302"/>
      <c r="C1168" s="302"/>
      <c r="D1168" s="302"/>
      <c r="E1168" s="302"/>
      <c r="F1168" s="302"/>
      <c r="G1168" s="302"/>
    </row>
    <row r="1169" spans="2:7">
      <c r="B1169" s="302"/>
      <c r="C1169" s="302"/>
      <c r="D1169" s="302"/>
      <c r="E1169" s="302"/>
      <c r="F1169" s="302"/>
      <c r="G1169" s="302"/>
    </row>
    <row r="1170" spans="2:7">
      <c r="B1170" s="302"/>
      <c r="C1170" s="302"/>
      <c r="D1170" s="302"/>
      <c r="E1170" s="302"/>
      <c r="F1170" s="302"/>
      <c r="G1170" s="302"/>
    </row>
    <row r="1171" spans="2:7">
      <c r="B1171" s="302"/>
      <c r="C1171" s="302"/>
      <c r="D1171" s="302"/>
      <c r="E1171" s="302"/>
      <c r="F1171" s="302"/>
      <c r="G1171" s="302"/>
    </row>
    <row r="1172" spans="2:7">
      <c r="B1172" s="302"/>
      <c r="C1172" s="302"/>
      <c r="D1172" s="302"/>
      <c r="E1172" s="302"/>
      <c r="F1172" s="302"/>
      <c r="G1172" s="302"/>
    </row>
    <row r="1173" spans="2:7">
      <c r="B1173" s="302"/>
      <c r="C1173" s="302"/>
      <c r="D1173" s="302"/>
      <c r="E1173" s="302"/>
      <c r="F1173" s="302"/>
      <c r="G1173" s="302"/>
    </row>
    <row r="1174" spans="2:7">
      <c r="B1174" s="302"/>
      <c r="C1174" s="302"/>
      <c r="D1174" s="302"/>
      <c r="E1174" s="302"/>
      <c r="F1174" s="302"/>
      <c r="G1174" s="302"/>
    </row>
    <row r="1175" spans="2:7">
      <c r="B1175" s="302"/>
      <c r="C1175" s="302"/>
      <c r="D1175" s="302"/>
      <c r="E1175" s="302"/>
      <c r="F1175" s="302"/>
      <c r="G1175" s="302"/>
    </row>
    <row r="1176" spans="2:7">
      <c r="B1176" s="302"/>
      <c r="C1176" s="302"/>
      <c r="D1176" s="302"/>
      <c r="E1176" s="302"/>
      <c r="F1176" s="302"/>
      <c r="G1176" s="302"/>
    </row>
    <row r="1177" spans="2:7">
      <c r="B1177" s="302"/>
      <c r="C1177" s="302"/>
      <c r="D1177" s="302"/>
      <c r="E1177" s="302"/>
      <c r="F1177" s="302"/>
      <c r="G1177" s="302"/>
    </row>
    <row r="1178" spans="2:7">
      <c r="B1178" s="302"/>
      <c r="C1178" s="302"/>
      <c r="D1178" s="302"/>
      <c r="E1178" s="302"/>
      <c r="F1178" s="302"/>
      <c r="G1178" s="302"/>
    </row>
    <row r="1179" spans="2:7">
      <c r="B1179" s="302"/>
      <c r="C1179" s="302"/>
      <c r="D1179" s="302"/>
      <c r="E1179" s="302"/>
      <c r="F1179" s="302"/>
      <c r="G1179" s="302"/>
    </row>
    <row r="1180" spans="2:7">
      <c r="B1180" s="302"/>
      <c r="C1180" s="302"/>
      <c r="D1180" s="302"/>
      <c r="E1180" s="302"/>
      <c r="F1180" s="302"/>
      <c r="G1180" s="302"/>
    </row>
    <row r="1181" spans="2:7">
      <c r="B1181" s="302"/>
      <c r="C1181" s="302"/>
      <c r="D1181" s="302"/>
      <c r="E1181" s="302"/>
      <c r="F1181" s="302"/>
      <c r="G1181" s="302"/>
    </row>
    <row r="1182" spans="2:7">
      <c r="B1182" s="302"/>
      <c r="C1182" s="302"/>
      <c r="D1182" s="302"/>
      <c r="E1182" s="302"/>
      <c r="F1182" s="302"/>
      <c r="G1182" s="302"/>
    </row>
    <row r="1183" spans="2:7">
      <c r="B1183" s="302"/>
      <c r="C1183" s="302"/>
      <c r="D1183" s="302"/>
      <c r="E1183" s="302"/>
      <c r="F1183" s="302"/>
      <c r="G1183" s="302"/>
    </row>
    <row r="1184" spans="2:7">
      <c r="B1184" s="302"/>
      <c r="C1184" s="302"/>
      <c r="D1184" s="302"/>
      <c r="E1184" s="302"/>
      <c r="F1184" s="302"/>
      <c r="G1184" s="302"/>
    </row>
    <row r="1185" spans="2:7">
      <c r="B1185" s="302"/>
      <c r="C1185" s="302"/>
      <c r="D1185" s="302"/>
      <c r="E1185" s="302"/>
      <c r="F1185" s="302"/>
      <c r="G1185" s="302"/>
    </row>
    <row r="1186" spans="2:7">
      <c r="B1186" s="302"/>
      <c r="C1186" s="302"/>
      <c r="D1186" s="302"/>
      <c r="E1186" s="302"/>
      <c r="F1186" s="302"/>
      <c r="G1186" s="302"/>
    </row>
    <row r="1187" spans="2:7">
      <c r="B1187" s="302"/>
      <c r="C1187" s="302"/>
      <c r="D1187" s="302"/>
      <c r="E1187" s="302"/>
      <c r="F1187" s="302"/>
      <c r="G1187" s="302"/>
    </row>
    <row r="1188" spans="2:7">
      <c r="B1188" s="302"/>
      <c r="C1188" s="302"/>
      <c r="D1188" s="302"/>
      <c r="E1188" s="302"/>
      <c r="F1188" s="302"/>
      <c r="G1188" s="302"/>
    </row>
    <row r="1189" spans="2:7">
      <c r="B1189" s="302"/>
      <c r="C1189" s="302"/>
      <c r="D1189" s="302"/>
      <c r="E1189" s="302"/>
      <c r="F1189" s="302"/>
      <c r="G1189" s="302"/>
    </row>
    <row r="1190" spans="2:7">
      <c r="B1190" s="302"/>
      <c r="C1190" s="302"/>
      <c r="D1190" s="302"/>
      <c r="E1190" s="302"/>
      <c r="F1190" s="302"/>
      <c r="G1190" s="302"/>
    </row>
    <row r="1191" spans="2:7">
      <c r="B1191" s="302"/>
      <c r="C1191" s="302"/>
      <c r="D1191" s="302"/>
      <c r="E1191" s="302"/>
      <c r="F1191" s="302"/>
      <c r="G1191" s="302"/>
    </row>
    <row r="1192" spans="2:7">
      <c r="B1192" s="302"/>
      <c r="C1192" s="302"/>
      <c r="D1192" s="302"/>
      <c r="E1192" s="302"/>
      <c r="F1192" s="302"/>
      <c r="G1192" s="302"/>
    </row>
    <row r="1193" spans="2:7">
      <c r="B1193" s="302"/>
      <c r="C1193" s="302"/>
      <c r="D1193" s="302"/>
      <c r="E1193" s="302"/>
      <c r="F1193" s="302"/>
      <c r="G1193" s="302"/>
    </row>
    <row r="1194" spans="2:7">
      <c r="B1194" s="302"/>
      <c r="C1194" s="302"/>
      <c r="D1194" s="302"/>
      <c r="E1194" s="302"/>
      <c r="F1194" s="302"/>
      <c r="G1194" s="302"/>
    </row>
    <row r="1195" spans="2:7">
      <c r="B1195" s="302"/>
      <c r="C1195" s="302"/>
      <c r="D1195" s="302"/>
      <c r="E1195" s="302"/>
      <c r="F1195" s="302"/>
      <c r="G1195" s="302"/>
    </row>
    <row r="1196" spans="2:7">
      <c r="B1196" s="302"/>
      <c r="C1196" s="302"/>
      <c r="D1196" s="302"/>
      <c r="E1196" s="302"/>
      <c r="F1196" s="302"/>
      <c r="G1196" s="302"/>
    </row>
    <row r="1197" spans="2:7">
      <c r="B1197" s="302"/>
      <c r="C1197" s="302"/>
      <c r="D1197" s="302"/>
      <c r="E1197" s="302"/>
      <c r="F1197" s="302"/>
      <c r="G1197" s="302"/>
    </row>
    <row r="1198" spans="2:7">
      <c r="B1198" s="302"/>
      <c r="C1198" s="302"/>
      <c r="D1198" s="302"/>
      <c r="E1198" s="302"/>
      <c r="F1198" s="302"/>
      <c r="G1198" s="302"/>
    </row>
    <row r="1199" spans="2:7">
      <c r="B1199" s="302"/>
      <c r="C1199" s="302"/>
      <c r="D1199" s="302"/>
      <c r="E1199" s="302"/>
      <c r="F1199" s="302"/>
      <c r="G1199" s="302"/>
    </row>
    <row r="1200" spans="2:7">
      <c r="B1200" s="302"/>
      <c r="C1200" s="302"/>
      <c r="D1200" s="302"/>
      <c r="E1200" s="302"/>
      <c r="F1200" s="302"/>
      <c r="G1200" s="302"/>
    </row>
    <row r="1201" spans="2:7">
      <c r="B1201" s="302"/>
      <c r="C1201" s="302"/>
      <c r="D1201" s="302"/>
      <c r="E1201" s="302"/>
      <c r="F1201" s="302"/>
      <c r="G1201" s="302"/>
    </row>
    <row r="1202" spans="2:7">
      <c r="B1202" s="302"/>
      <c r="C1202" s="302"/>
      <c r="D1202" s="302"/>
      <c r="E1202" s="302"/>
      <c r="F1202" s="302"/>
      <c r="G1202" s="302"/>
    </row>
    <row r="1203" spans="2:7">
      <c r="B1203" s="302"/>
      <c r="C1203" s="302"/>
      <c r="D1203" s="302"/>
      <c r="E1203" s="302"/>
      <c r="F1203" s="302"/>
      <c r="G1203" s="302"/>
    </row>
    <row r="1204" spans="2:7">
      <c r="B1204" s="302"/>
      <c r="C1204" s="302"/>
      <c r="D1204" s="302"/>
      <c r="E1204" s="302"/>
      <c r="F1204" s="302"/>
      <c r="G1204" s="302"/>
    </row>
    <row r="1205" spans="2:7">
      <c r="B1205" s="302"/>
      <c r="C1205" s="302"/>
      <c r="D1205" s="302"/>
      <c r="E1205" s="302"/>
      <c r="F1205" s="302"/>
      <c r="G1205" s="302"/>
    </row>
    <row r="1206" spans="2:7">
      <c r="B1206" s="302"/>
      <c r="C1206" s="302"/>
      <c r="D1206" s="302"/>
      <c r="E1206" s="302"/>
      <c r="F1206" s="302"/>
      <c r="G1206" s="302"/>
    </row>
    <row r="1207" spans="2:7">
      <c r="B1207" s="302"/>
      <c r="C1207" s="302"/>
      <c r="D1207" s="302"/>
      <c r="E1207" s="302"/>
      <c r="F1207" s="302"/>
      <c r="G1207" s="302"/>
    </row>
    <row r="1208" spans="2:7">
      <c r="B1208" s="302"/>
      <c r="C1208" s="302"/>
      <c r="D1208" s="302"/>
      <c r="E1208" s="302"/>
      <c r="F1208" s="302"/>
      <c r="G1208" s="302"/>
    </row>
    <row r="1209" spans="2:7">
      <c r="B1209" s="302"/>
      <c r="C1209" s="302"/>
      <c r="D1209" s="302"/>
      <c r="E1209" s="302"/>
      <c r="F1209" s="302"/>
      <c r="G1209" s="302"/>
    </row>
    <row r="1210" spans="2:7">
      <c r="B1210" s="302"/>
      <c r="C1210" s="302"/>
      <c r="D1210" s="302"/>
      <c r="E1210" s="302"/>
      <c r="F1210" s="302"/>
      <c r="G1210" s="302"/>
    </row>
    <row r="1211" spans="2:7">
      <c r="B1211" s="302"/>
      <c r="C1211" s="302"/>
      <c r="D1211" s="302"/>
      <c r="E1211" s="302"/>
      <c r="F1211" s="302"/>
      <c r="G1211" s="302"/>
    </row>
    <row r="1212" spans="2:7">
      <c r="B1212" s="302"/>
      <c r="C1212" s="302"/>
      <c r="D1212" s="302"/>
      <c r="E1212" s="302"/>
      <c r="F1212" s="302"/>
      <c r="G1212" s="302"/>
    </row>
    <row r="1213" spans="2:7">
      <c r="B1213" s="302"/>
      <c r="C1213" s="302"/>
      <c r="D1213" s="302"/>
      <c r="E1213" s="302"/>
      <c r="F1213" s="302"/>
      <c r="G1213" s="302"/>
    </row>
    <row r="1214" spans="2:7">
      <c r="B1214" s="302"/>
      <c r="C1214" s="302"/>
      <c r="D1214" s="302"/>
      <c r="E1214" s="302"/>
      <c r="F1214" s="302"/>
      <c r="G1214" s="302"/>
    </row>
    <row r="1215" spans="2:7">
      <c r="B1215" s="302"/>
      <c r="C1215" s="302"/>
      <c r="D1215" s="302"/>
      <c r="E1215" s="302"/>
      <c r="F1215" s="302"/>
      <c r="G1215" s="302"/>
    </row>
    <row r="1216" spans="2:7">
      <c r="B1216" s="302"/>
      <c r="C1216" s="302"/>
      <c r="D1216" s="302"/>
      <c r="E1216" s="302"/>
      <c r="F1216" s="302"/>
      <c r="G1216" s="302"/>
    </row>
    <row r="1217" spans="2:7">
      <c r="B1217" s="302"/>
      <c r="C1217" s="302"/>
      <c r="D1217" s="302"/>
      <c r="E1217" s="302"/>
      <c r="F1217" s="302"/>
      <c r="G1217" s="302"/>
    </row>
    <row r="1218" spans="2:7">
      <c r="B1218" s="302"/>
      <c r="C1218" s="302"/>
      <c r="D1218" s="302"/>
      <c r="E1218" s="302"/>
      <c r="F1218" s="302"/>
      <c r="G1218" s="302"/>
    </row>
    <row r="1219" spans="2:7">
      <c r="B1219" s="302"/>
      <c r="C1219" s="302"/>
      <c r="D1219" s="302"/>
      <c r="E1219" s="302"/>
      <c r="F1219" s="302"/>
      <c r="G1219" s="302"/>
    </row>
    <row r="1220" spans="2:7">
      <c r="B1220" s="302"/>
      <c r="C1220" s="302"/>
      <c r="D1220" s="302"/>
      <c r="E1220" s="302"/>
      <c r="F1220" s="302"/>
      <c r="G1220" s="302"/>
    </row>
    <row r="1221" spans="2:7">
      <c r="B1221" s="302"/>
      <c r="C1221" s="302"/>
      <c r="D1221" s="302"/>
      <c r="E1221" s="302"/>
      <c r="F1221" s="302"/>
      <c r="G1221" s="302"/>
    </row>
    <row r="1222" spans="2:7">
      <c r="B1222" s="302"/>
      <c r="C1222" s="302"/>
      <c r="D1222" s="302"/>
      <c r="E1222" s="302"/>
      <c r="F1222" s="302"/>
      <c r="G1222" s="302"/>
    </row>
    <row r="1223" spans="2:7">
      <c r="B1223" s="302"/>
      <c r="C1223" s="302"/>
      <c r="D1223" s="302"/>
      <c r="E1223" s="302"/>
      <c r="F1223" s="302"/>
      <c r="G1223" s="302"/>
    </row>
    <row r="1224" spans="2:7">
      <c r="B1224" s="302"/>
      <c r="C1224" s="302"/>
      <c r="D1224" s="302"/>
      <c r="E1224" s="302"/>
      <c r="F1224" s="302"/>
      <c r="G1224" s="302"/>
    </row>
    <row r="1225" spans="2:7">
      <c r="B1225" s="302"/>
      <c r="C1225" s="302"/>
      <c r="D1225" s="302"/>
      <c r="E1225" s="302"/>
      <c r="F1225" s="302"/>
      <c r="G1225" s="302"/>
    </row>
    <row r="1226" spans="2:7">
      <c r="B1226" s="302"/>
      <c r="C1226" s="302"/>
      <c r="D1226" s="302"/>
      <c r="E1226" s="302"/>
      <c r="F1226" s="302"/>
      <c r="G1226" s="302"/>
    </row>
    <row r="1227" spans="2:7">
      <c r="B1227" s="302"/>
      <c r="C1227" s="302"/>
      <c r="D1227" s="302"/>
      <c r="E1227" s="302"/>
      <c r="F1227" s="302"/>
      <c r="G1227" s="302"/>
    </row>
    <row r="1228" spans="2:7">
      <c r="B1228" s="302"/>
      <c r="C1228" s="302"/>
      <c r="D1228" s="302"/>
      <c r="E1228" s="302"/>
      <c r="F1228" s="302"/>
      <c r="G1228" s="302"/>
    </row>
    <row r="1229" spans="2:7">
      <c r="B1229" s="302"/>
      <c r="C1229" s="302"/>
      <c r="D1229" s="302"/>
      <c r="E1229" s="302"/>
      <c r="F1229" s="302"/>
      <c r="G1229" s="302"/>
    </row>
    <row r="1230" spans="2:7">
      <c r="B1230" s="302"/>
      <c r="C1230" s="302"/>
      <c r="D1230" s="302"/>
      <c r="E1230" s="302"/>
      <c r="F1230" s="302"/>
      <c r="G1230" s="302"/>
    </row>
    <row r="1231" spans="2:7">
      <c r="B1231" s="302"/>
      <c r="C1231" s="302"/>
      <c r="D1231" s="302"/>
      <c r="E1231" s="302"/>
      <c r="F1231" s="302"/>
      <c r="G1231" s="302"/>
    </row>
    <row r="1232" spans="2:7">
      <c r="B1232" s="302"/>
      <c r="C1232" s="302"/>
      <c r="D1232" s="302"/>
      <c r="E1232" s="302"/>
      <c r="F1232" s="302"/>
      <c r="G1232" s="302"/>
    </row>
    <row r="1233" spans="2:7">
      <c r="B1233" s="302"/>
      <c r="C1233" s="302"/>
      <c r="D1233" s="302"/>
      <c r="E1233" s="302"/>
      <c r="F1233" s="302"/>
      <c r="G1233" s="302"/>
    </row>
    <row r="1234" spans="2:7">
      <c r="B1234" s="302"/>
      <c r="C1234" s="302"/>
      <c r="D1234" s="302"/>
      <c r="E1234" s="302"/>
      <c r="F1234" s="302"/>
      <c r="G1234" s="302"/>
    </row>
    <row r="1235" spans="2:7">
      <c r="B1235" s="302"/>
      <c r="C1235" s="302"/>
      <c r="D1235" s="302"/>
      <c r="E1235" s="302"/>
      <c r="F1235" s="302"/>
      <c r="G1235" s="302"/>
    </row>
    <row r="1236" spans="2:7">
      <c r="B1236" s="302"/>
      <c r="C1236" s="302"/>
      <c r="D1236" s="302"/>
      <c r="E1236" s="302"/>
      <c r="F1236" s="302"/>
      <c r="G1236" s="302"/>
    </row>
    <row r="1237" spans="2:7">
      <c r="B1237" s="302"/>
      <c r="C1237" s="302"/>
      <c r="D1237" s="302"/>
      <c r="E1237" s="302"/>
      <c r="F1237" s="302"/>
      <c r="G1237" s="302"/>
    </row>
    <row r="1238" spans="2:7">
      <c r="B1238" s="302"/>
      <c r="C1238" s="302"/>
      <c r="D1238" s="302"/>
      <c r="E1238" s="302"/>
      <c r="F1238" s="302"/>
      <c r="G1238" s="302"/>
    </row>
    <row r="1239" spans="2:7">
      <c r="B1239" s="302"/>
      <c r="C1239" s="302"/>
      <c r="D1239" s="302"/>
      <c r="E1239" s="302"/>
      <c r="F1239" s="302"/>
      <c r="G1239" s="302"/>
    </row>
    <row r="1240" spans="2:7">
      <c r="B1240" s="302"/>
      <c r="C1240" s="302"/>
      <c r="D1240" s="302"/>
      <c r="E1240" s="302"/>
      <c r="F1240" s="302"/>
      <c r="G1240" s="302"/>
    </row>
    <row r="1241" spans="2:7">
      <c r="B1241" s="302"/>
      <c r="C1241" s="302"/>
      <c r="D1241" s="302"/>
      <c r="E1241" s="302"/>
      <c r="F1241" s="302"/>
      <c r="G1241" s="302"/>
    </row>
    <row r="1242" spans="2:7">
      <c r="B1242" s="302"/>
      <c r="C1242" s="302"/>
      <c r="D1242" s="302"/>
      <c r="E1242" s="302"/>
      <c r="F1242" s="302"/>
      <c r="G1242" s="302"/>
    </row>
    <row r="1243" spans="2:7">
      <c r="B1243" s="302"/>
      <c r="C1243" s="302"/>
      <c r="D1243" s="302"/>
      <c r="E1243" s="302"/>
      <c r="F1243" s="302"/>
      <c r="G1243" s="302"/>
    </row>
    <row r="1244" spans="2:7">
      <c r="B1244" s="302"/>
      <c r="C1244" s="302"/>
      <c r="D1244" s="302"/>
      <c r="E1244" s="302"/>
      <c r="F1244" s="302"/>
      <c r="G1244" s="302"/>
    </row>
    <row r="1245" spans="2:7">
      <c r="B1245" s="302"/>
      <c r="C1245" s="302"/>
      <c r="D1245" s="302"/>
      <c r="E1245" s="302"/>
      <c r="F1245" s="302"/>
      <c r="G1245" s="302"/>
    </row>
    <row r="1246" spans="2:7">
      <c r="B1246" s="302"/>
      <c r="C1246" s="302"/>
      <c r="D1246" s="302"/>
      <c r="E1246" s="302"/>
      <c r="F1246" s="302"/>
      <c r="G1246" s="302"/>
    </row>
    <row r="1247" spans="2:7">
      <c r="B1247" s="302"/>
      <c r="C1247" s="302"/>
      <c r="D1247" s="302"/>
      <c r="E1247" s="302"/>
      <c r="F1247" s="302"/>
      <c r="G1247" s="302"/>
    </row>
    <row r="1248" spans="2:7">
      <c r="B1248" s="302"/>
      <c r="C1248" s="302"/>
      <c r="D1248" s="302"/>
      <c r="E1248" s="302"/>
      <c r="F1248" s="302"/>
      <c r="G1248" s="302"/>
    </row>
    <row r="1249" spans="2:7">
      <c r="B1249" s="302"/>
      <c r="C1249" s="302"/>
      <c r="D1249" s="302"/>
      <c r="E1249" s="302"/>
      <c r="F1249" s="302"/>
      <c r="G1249" s="302"/>
    </row>
    <row r="1250" spans="2:7">
      <c r="B1250" s="302"/>
      <c r="C1250" s="302"/>
      <c r="D1250" s="302"/>
      <c r="E1250" s="302"/>
      <c r="F1250" s="302"/>
      <c r="G1250" s="302"/>
    </row>
    <row r="1251" spans="2:7">
      <c r="B1251" s="302"/>
      <c r="C1251" s="302"/>
      <c r="D1251" s="302"/>
      <c r="E1251" s="302"/>
      <c r="F1251" s="302"/>
      <c r="G1251" s="302"/>
    </row>
    <row r="1252" spans="2:7">
      <c r="B1252" s="302"/>
      <c r="C1252" s="302"/>
      <c r="D1252" s="302"/>
      <c r="E1252" s="302"/>
      <c r="F1252" s="302"/>
      <c r="G1252" s="302"/>
    </row>
    <row r="1253" spans="2:7">
      <c r="B1253" s="302"/>
      <c r="C1253" s="302"/>
      <c r="D1253" s="302"/>
      <c r="E1253" s="302"/>
      <c r="F1253" s="302"/>
      <c r="G1253" s="302"/>
    </row>
    <row r="1254" spans="2:7">
      <c r="B1254" s="302"/>
      <c r="C1254" s="302"/>
      <c r="D1254" s="302"/>
      <c r="E1254" s="302"/>
      <c r="F1254" s="302"/>
      <c r="G1254" s="302"/>
    </row>
    <row r="1255" spans="2:7">
      <c r="B1255" s="302"/>
      <c r="C1255" s="302"/>
      <c r="D1255" s="302"/>
      <c r="E1255" s="302"/>
      <c r="F1255" s="302"/>
      <c r="G1255" s="302"/>
    </row>
    <row r="1256" spans="2:7">
      <c r="B1256" s="302"/>
      <c r="C1256" s="302"/>
      <c r="D1256" s="302"/>
      <c r="E1256" s="302"/>
      <c r="F1256" s="302"/>
      <c r="G1256" s="302"/>
    </row>
    <row r="1257" spans="2:7">
      <c r="B1257" s="302"/>
      <c r="C1257" s="302"/>
      <c r="D1257" s="302"/>
      <c r="E1257" s="302"/>
      <c r="F1257" s="302"/>
      <c r="G1257" s="302"/>
    </row>
    <row r="1258" spans="2:7">
      <c r="D1258" s="302"/>
      <c r="E1258" s="302"/>
      <c r="F1258" s="302"/>
      <c r="G1258" s="302"/>
    </row>
    <row r="1259" spans="2:7">
      <c r="B1259" s="302"/>
      <c r="C1259" s="302"/>
      <c r="D1259" s="302"/>
      <c r="E1259" s="302"/>
      <c r="F1259" s="302"/>
      <c r="G1259" s="302"/>
    </row>
    <row r="1260" spans="2:7">
      <c r="B1260" s="302"/>
      <c r="C1260" s="302"/>
      <c r="D1260" s="302"/>
      <c r="E1260" s="302"/>
      <c r="F1260" s="302"/>
      <c r="G1260" s="302"/>
    </row>
    <row r="1261" spans="2:7">
      <c r="B1261" s="302"/>
      <c r="C1261" s="302"/>
      <c r="D1261" s="302"/>
      <c r="E1261" s="302"/>
      <c r="F1261" s="302"/>
      <c r="G1261" s="302"/>
    </row>
    <row r="1262" spans="2:7">
      <c r="B1262" s="302"/>
      <c r="C1262" s="302"/>
      <c r="D1262" s="302"/>
      <c r="E1262" s="302"/>
      <c r="F1262" s="302"/>
      <c r="G1262" s="302"/>
    </row>
    <row r="1263" spans="2:7">
      <c r="B1263" s="302"/>
      <c r="C1263" s="302"/>
      <c r="D1263" s="302"/>
      <c r="E1263" s="302"/>
      <c r="F1263" s="302"/>
      <c r="G1263" s="302"/>
    </row>
    <row r="1264" spans="2:7">
      <c r="B1264" s="302"/>
      <c r="C1264" s="302"/>
      <c r="D1264" s="302"/>
      <c r="E1264" s="302"/>
      <c r="F1264" s="302"/>
      <c r="G1264" s="302"/>
    </row>
    <row r="1265" spans="2:7">
      <c r="B1265" s="302"/>
      <c r="C1265" s="302"/>
      <c r="D1265" s="302"/>
      <c r="E1265" s="302"/>
      <c r="F1265" s="302"/>
      <c r="G1265" s="302"/>
    </row>
    <row r="1266" spans="2:7">
      <c r="B1266" s="302"/>
      <c r="C1266" s="302"/>
      <c r="D1266" s="302"/>
      <c r="E1266" s="302"/>
      <c r="F1266" s="302"/>
      <c r="G1266" s="302"/>
    </row>
    <row r="1267" spans="2:7">
      <c r="B1267" s="302"/>
      <c r="C1267" s="302"/>
      <c r="D1267" s="302"/>
      <c r="E1267" s="302"/>
      <c r="F1267" s="302"/>
      <c r="G1267" s="302"/>
    </row>
    <row r="1268" spans="2:7">
      <c r="B1268" s="302"/>
      <c r="C1268" s="302"/>
      <c r="D1268" s="302"/>
      <c r="E1268" s="302"/>
      <c r="F1268" s="302"/>
      <c r="G1268" s="302"/>
    </row>
    <row r="1269" spans="2:7">
      <c r="B1269" s="302"/>
      <c r="C1269" s="302"/>
      <c r="D1269" s="302"/>
      <c r="E1269" s="302"/>
      <c r="F1269" s="302"/>
      <c r="G1269" s="302"/>
    </row>
    <row r="1270" spans="2:7">
      <c r="B1270" s="302"/>
      <c r="C1270" s="302"/>
      <c r="D1270" s="302"/>
      <c r="E1270" s="302"/>
      <c r="F1270" s="302"/>
      <c r="G1270" s="302"/>
    </row>
    <row r="1271" spans="2:7">
      <c r="B1271" s="302"/>
      <c r="C1271" s="302"/>
      <c r="D1271" s="302"/>
      <c r="E1271" s="302"/>
      <c r="F1271" s="302"/>
      <c r="G1271" s="302"/>
    </row>
    <row r="1272" spans="2:7">
      <c r="B1272" s="302"/>
      <c r="C1272" s="302"/>
      <c r="D1272" s="302"/>
      <c r="E1272" s="302"/>
      <c r="F1272" s="302"/>
      <c r="G1272" s="302"/>
    </row>
    <row r="1273" spans="2:7">
      <c r="B1273" s="302"/>
      <c r="C1273" s="302"/>
      <c r="D1273" s="302"/>
      <c r="E1273" s="302"/>
      <c r="F1273" s="302"/>
      <c r="G1273" s="302"/>
    </row>
    <row r="1274" spans="2:7">
      <c r="B1274" s="302"/>
      <c r="C1274" s="302"/>
      <c r="D1274" s="302"/>
      <c r="E1274" s="302"/>
      <c r="F1274" s="302"/>
      <c r="G1274" s="302"/>
    </row>
    <row r="1275" spans="2:7">
      <c r="B1275" s="302"/>
      <c r="C1275" s="302"/>
      <c r="D1275" s="302"/>
      <c r="E1275" s="302"/>
      <c r="F1275" s="302"/>
      <c r="G1275" s="302"/>
    </row>
    <row r="1276" spans="2:7">
      <c r="B1276" s="302"/>
      <c r="C1276" s="302"/>
      <c r="D1276" s="302"/>
      <c r="E1276" s="302"/>
      <c r="F1276" s="302"/>
      <c r="G1276" s="302"/>
    </row>
    <row r="1277" spans="2:7">
      <c r="B1277" s="302"/>
      <c r="C1277" s="302"/>
      <c r="D1277" s="302"/>
      <c r="E1277" s="302"/>
      <c r="F1277" s="302"/>
      <c r="G1277" s="302"/>
    </row>
    <row r="1278" spans="2:7">
      <c r="B1278" s="302"/>
      <c r="C1278" s="302"/>
      <c r="D1278" s="302"/>
      <c r="E1278" s="302"/>
      <c r="F1278" s="302"/>
      <c r="G1278" s="302"/>
    </row>
    <row r="1279" spans="2:7">
      <c r="B1279" s="302"/>
      <c r="C1279" s="302"/>
      <c r="D1279" s="302"/>
      <c r="E1279" s="302"/>
      <c r="F1279" s="302"/>
      <c r="G1279" s="302"/>
    </row>
    <row r="1280" spans="2:7">
      <c r="B1280" s="302"/>
      <c r="C1280" s="302"/>
      <c r="D1280" s="302"/>
      <c r="E1280" s="302"/>
      <c r="F1280" s="302"/>
      <c r="G1280" s="302"/>
    </row>
    <row r="1281" spans="2:7">
      <c r="B1281" s="302"/>
      <c r="C1281" s="302"/>
      <c r="D1281" s="302"/>
      <c r="E1281" s="302"/>
      <c r="F1281" s="302"/>
      <c r="G1281" s="302"/>
    </row>
    <row r="1282" spans="2:7">
      <c r="B1282" s="302"/>
      <c r="C1282" s="302"/>
      <c r="D1282" s="302"/>
      <c r="E1282" s="302"/>
      <c r="F1282" s="302"/>
      <c r="G1282" s="302"/>
    </row>
    <row r="1283" spans="2:7">
      <c r="B1283" s="302"/>
      <c r="C1283" s="302"/>
      <c r="D1283" s="302"/>
      <c r="E1283" s="302"/>
      <c r="F1283" s="302"/>
      <c r="G1283" s="302"/>
    </row>
    <row r="1284" spans="2:7">
      <c r="B1284" s="302"/>
      <c r="C1284" s="302"/>
      <c r="D1284" s="302"/>
      <c r="E1284" s="302"/>
      <c r="F1284" s="302"/>
      <c r="G1284" s="302"/>
    </row>
    <row r="1285" spans="2:7">
      <c r="B1285" s="302"/>
      <c r="C1285" s="302"/>
      <c r="D1285" s="302"/>
      <c r="E1285" s="302"/>
      <c r="F1285" s="302"/>
      <c r="G1285" s="302"/>
    </row>
    <row r="1286" spans="2:7">
      <c r="B1286" s="302"/>
      <c r="C1286" s="302"/>
      <c r="D1286" s="302"/>
      <c r="E1286" s="302"/>
      <c r="F1286" s="302"/>
      <c r="G1286" s="302"/>
    </row>
    <row r="1287" spans="2:7">
      <c r="B1287" s="302"/>
      <c r="C1287" s="302"/>
      <c r="D1287" s="302"/>
      <c r="E1287" s="302"/>
      <c r="F1287" s="302"/>
      <c r="G1287" s="302"/>
    </row>
    <row r="1288" spans="2:7">
      <c r="B1288" s="302"/>
      <c r="C1288" s="302"/>
      <c r="D1288" s="302"/>
      <c r="E1288" s="302"/>
      <c r="F1288" s="302"/>
      <c r="G1288" s="302"/>
    </row>
    <row r="1289" spans="2:7">
      <c r="B1289" s="302"/>
      <c r="C1289" s="302"/>
      <c r="D1289" s="302"/>
      <c r="E1289" s="302"/>
      <c r="F1289" s="302"/>
      <c r="G1289" s="302"/>
    </row>
    <row r="1290" spans="2:7">
      <c r="B1290" s="302"/>
      <c r="C1290" s="302"/>
      <c r="D1290" s="302"/>
      <c r="E1290" s="302"/>
      <c r="F1290" s="302"/>
      <c r="G1290" s="302"/>
    </row>
    <row r="1291" spans="2:7">
      <c r="B1291" s="302"/>
      <c r="C1291" s="302"/>
      <c r="D1291" s="302"/>
      <c r="E1291" s="302"/>
      <c r="F1291" s="302"/>
      <c r="G1291" s="302"/>
    </row>
    <row r="1292" spans="2:7">
      <c r="B1292" s="302"/>
      <c r="C1292" s="302"/>
      <c r="D1292" s="302"/>
      <c r="E1292" s="302"/>
      <c r="F1292" s="302"/>
      <c r="G1292" s="302"/>
    </row>
    <row r="1293" spans="2:7">
      <c r="B1293" s="302"/>
      <c r="C1293" s="302"/>
      <c r="D1293" s="302"/>
      <c r="E1293" s="302"/>
      <c r="F1293" s="302"/>
      <c r="G1293" s="302"/>
    </row>
    <row r="1294" spans="2:7">
      <c r="B1294" s="302"/>
      <c r="C1294" s="302"/>
      <c r="D1294" s="302"/>
      <c r="E1294" s="302"/>
      <c r="F1294" s="302"/>
      <c r="G1294" s="302"/>
    </row>
    <row r="1295" spans="2:7">
      <c r="B1295" s="302"/>
      <c r="C1295" s="302"/>
      <c r="D1295" s="302"/>
      <c r="E1295" s="302"/>
      <c r="F1295" s="302"/>
      <c r="G1295" s="302"/>
    </row>
    <row r="1296" spans="2:7">
      <c r="B1296" s="302"/>
      <c r="C1296" s="302"/>
      <c r="D1296" s="302"/>
      <c r="E1296" s="302"/>
      <c r="F1296" s="302"/>
      <c r="G1296" s="302"/>
    </row>
    <row r="1297" spans="2:7">
      <c r="B1297" s="302"/>
      <c r="C1297" s="302"/>
      <c r="D1297" s="302"/>
      <c r="E1297" s="302"/>
      <c r="F1297" s="302"/>
      <c r="G1297" s="302"/>
    </row>
    <row r="1298" spans="2:7">
      <c r="B1298" s="302"/>
      <c r="C1298" s="302"/>
      <c r="D1298" s="302"/>
      <c r="E1298" s="302"/>
      <c r="F1298" s="302"/>
      <c r="G1298" s="302"/>
    </row>
    <row r="1299" spans="2:7">
      <c r="B1299" s="302"/>
      <c r="C1299" s="302"/>
      <c r="D1299" s="302"/>
      <c r="E1299" s="302"/>
      <c r="F1299" s="302"/>
      <c r="G1299" s="302"/>
    </row>
    <row r="1300" spans="2:7">
      <c r="B1300" s="302"/>
      <c r="C1300" s="302"/>
      <c r="D1300" s="302"/>
      <c r="E1300" s="302"/>
      <c r="F1300" s="302"/>
      <c r="G1300" s="302"/>
    </row>
    <row r="1301" spans="2:7">
      <c r="B1301" s="302"/>
      <c r="C1301" s="302"/>
      <c r="D1301" s="302"/>
      <c r="E1301" s="302"/>
      <c r="F1301" s="302"/>
      <c r="G1301" s="302"/>
    </row>
    <row r="1302" spans="2:7">
      <c r="B1302" s="302"/>
      <c r="C1302" s="302"/>
      <c r="D1302" s="302"/>
      <c r="E1302" s="302"/>
      <c r="F1302" s="302"/>
      <c r="G1302" s="302"/>
    </row>
    <row r="1303" spans="2:7">
      <c r="B1303" s="302"/>
      <c r="C1303" s="302"/>
      <c r="D1303" s="302"/>
      <c r="E1303" s="302"/>
      <c r="F1303" s="302"/>
      <c r="G1303" s="302"/>
    </row>
    <row r="1304" spans="2:7">
      <c r="B1304" s="302"/>
      <c r="C1304" s="302"/>
      <c r="D1304" s="302"/>
      <c r="E1304" s="302"/>
      <c r="F1304" s="302"/>
      <c r="G1304" s="302"/>
    </row>
    <row r="1305" spans="2:7">
      <c r="B1305" s="302"/>
      <c r="C1305" s="302"/>
      <c r="D1305" s="302"/>
      <c r="E1305" s="302"/>
      <c r="F1305" s="302"/>
      <c r="G1305" s="302"/>
    </row>
    <row r="1306" spans="2:7">
      <c r="B1306" s="302"/>
      <c r="C1306" s="302"/>
      <c r="D1306" s="302"/>
      <c r="E1306" s="302"/>
      <c r="F1306" s="302"/>
      <c r="G1306" s="302"/>
    </row>
    <row r="1307" spans="2:7">
      <c r="B1307" s="302"/>
      <c r="C1307" s="302"/>
      <c r="D1307" s="302"/>
      <c r="E1307" s="302"/>
      <c r="F1307" s="302"/>
      <c r="G1307" s="302"/>
    </row>
    <row r="1308" spans="2:7">
      <c r="B1308" s="302"/>
      <c r="C1308" s="302"/>
      <c r="D1308" s="302"/>
      <c r="E1308" s="302"/>
      <c r="F1308" s="302"/>
      <c r="G1308" s="302"/>
    </row>
    <row r="1309" spans="2:7">
      <c r="B1309" s="302"/>
      <c r="C1309" s="302"/>
      <c r="D1309" s="302"/>
      <c r="E1309" s="302"/>
      <c r="F1309" s="302"/>
      <c r="G1309" s="302"/>
    </row>
    <row r="1310" spans="2:7">
      <c r="B1310" s="302"/>
      <c r="C1310" s="302"/>
      <c r="D1310" s="302"/>
      <c r="E1310" s="302"/>
      <c r="F1310" s="302"/>
      <c r="G1310" s="302"/>
    </row>
    <row r="1311" spans="2:7">
      <c r="B1311" s="302"/>
      <c r="C1311" s="302"/>
      <c r="D1311" s="302"/>
      <c r="E1311" s="302"/>
      <c r="F1311" s="302"/>
      <c r="G1311" s="302"/>
    </row>
    <row r="1312" spans="2:7">
      <c r="B1312" s="302"/>
      <c r="C1312" s="302"/>
      <c r="D1312" s="302"/>
      <c r="E1312" s="302"/>
      <c r="F1312" s="302"/>
      <c r="G1312" s="302"/>
    </row>
    <row r="1313" spans="2:7">
      <c r="B1313" s="302"/>
      <c r="C1313" s="302"/>
      <c r="D1313" s="302"/>
      <c r="E1313" s="302"/>
      <c r="F1313" s="302"/>
      <c r="G1313" s="302"/>
    </row>
    <row r="1314" spans="2:7">
      <c r="B1314" s="302"/>
      <c r="C1314" s="302"/>
      <c r="D1314" s="302"/>
      <c r="E1314" s="302"/>
      <c r="F1314" s="302"/>
      <c r="G1314" s="302"/>
    </row>
    <row r="1315" spans="2:7">
      <c r="B1315" s="302"/>
      <c r="C1315" s="302"/>
      <c r="D1315" s="302"/>
      <c r="E1315" s="302"/>
      <c r="F1315" s="302"/>
      <c r="G1315" s="302"/>
    </row>
    <row r="1316" spans="2:7">
      <c r="B1316" s="302"/>
      <c r="C1316" s="302"/>
      <c r="D1316" s="302"/>
      <c r="E1316" s="302"/>
      <c r="F1316" s="302"/>
      <c r="G1316" s="302"/>
    </row>
    <row r="1317" spans="2:7">
      <c r="B1317" s="302"/>
      <c r="C1317" s="302"/>
      <c r="D1317" s="302"/>
      <c r="E1317" s="302"/>
      <c r="F1317" s="302"/>
      <c r="G1317" s="302"/>
    </row>
    <row r="1318" spans="2:7">
      <c r="B1318" s="302"/>
      <c r="C1318" s="302"/>
      <c r="D1318" s="302"/>
      <c r="E1318" s="302"/>
      <c r="F1318" s="302"/>
      <c r="G1318" s="302"/>
    </row>
    <row r="1319" spans="2:7">
      <c r="B1319" s="302"/>
      <c r="C1319" s="302"/>
      <c r="D1319" s="302"/>
      <c r="E1319" s="302"/>
      <c r="F1319" s="302"/>
      <c r="G1319" s="302"/>
    </row>
    <row r="1320" spans="2:7">
      <c r="B1320" s="302"/>
      <c r="C1320" s="302"/>
      <c r="D1320" s="302"/>
      <c r="E1320" s="302"/>
      <c r="F1320" s="302"/>
      <c r="G1320" s="302"/>
    </row>
    <row r="1321" spans="2:7">
      <c r="B1321" s="302"/>
      <c r="C1321" s="302"/>
      <c r="D1321" s="302"/>
      <c r="E1321" s="302"/>
      <c r="F1321" s="302"/>
      <c r="G1321" s="302"/>
    </row>
    <row r="1322" spans="2:7">
      <c r="B1322" s="302"/>
      <c r="C1322" s="302"/>
      <c r="D1322" s="302"/>
      <c r="E1322" s="302"/>
      <c r="F1322" s="302"/>
      <c r="G1322" s="302"/>
    </row>
    <row r="1323" spans="2:7">
      <c r="B1323" s="302"/>
      <c r="C1323" s="302"/>
      <c r="D1323" s="302"/>
      <c r="E1323" s="302"/>
      <c r="F1323" s="302"/>
      <c r="G1323" s="302"/>
    </row>
    <row r="1324" spans="2:7">
      <c r="B1324" s="302"/>
      <c r="C1324" s="302"/>
      <c r="D1324" s="302"/>
      <c r="E1324" s="302"/>
      <c r="F1324" s="302"/>
      <c r="G1324" s="302"/>
    </row>
    <row r="1325" spans="2:7">
      <c r="B1325" s="302"/>
      <c r="C1325" s="302"/>
      <c r="D1325" s="302"/>
      <c r="E1325" s="302"/>
      <c r="F1325" s="302"/>
      <c r="G1325" s="302"/>
    </row>
    <row r="1326" spans="2:7">
      <c r="B1326" s="302"/>
      <c r="C1326" s="302"/>
      <c r="D1326" s="302"/>
      <c r="E1326" s="302"/>
      <c r="F1326" s="302"/>
      <c r="G1326" s="302"/>
    </row>
    <row r="1327" spans="2:7">
      <c r="B1327" s="302"/>
      <c r="C1327" s="302"/>
      <c r="D1327" s="302"/>
      <c r="E1327" s="302"/>
      <c r="F1327" s="302"/>
      <c r="G1327" s="302"/>
    </row>
    <row r="1328" spans="2:7">
      <c r="B1328" s="302"/>
      <c r="C1328" s="302"/>
      <c r="D1328" s="302"/>
      <c r="E1328" s="302"/>
      <c r="F1328" s="302"/>
      <c r="G1328" s="302"/>
    </row>
    <row r="1329" spans="2:7">
      <c r="B1329" s="302"/>
      <c r="C1329" s="302"/>
      <c r="D1329" s="302"/>
      <c r="E1329" s="302"/>
      <c r="F1329" s="302"/>
      <c r="G1329" s="302"/>
    </row>
    <row r="1330" spans="2:7">
      <c r="B1330" s="302"/>
      <c r="C1330" s="302"/>
      <c r="D1330" s="302"/>
      <c r="E1330" s="302"/>
      <c r="F1330" s="302"/>
      <c r="G1330" s="302"/>
    </row>
    <row r="1331" spans="2:7">
      <c r="B1331" s="302"/>
      <c r="C1331" s="302"/>
      <c r="D1331" s="302"/>
      <c r="E1331" s="302"/>
      <c r="F1331" s="302"/>
      <c r="G1331" s="302"/>
    </row>
    <row r="1332" spans="2:7">
      <c r="B1332" s="302"/>
      <c r="C1332" s="302"/>
      <c r="D1332" s="302"/>
      <c r="E1332" s="302"/>
      <c r="F1332" s="302"/>
      <c r="G1332" s="302"/>
    </row>
    <row r="1333" spans="2:7">
      <c r="B1333" s="302"/>
      <c r="C1333" s="302"/>
      <c r="D1333" s="302"/>
      <c r="E1333" s="302"/>
      <c r="F1333" s="302"/>
      <c r="G1333" s="302"/>
    </row>
    <row r="1334" spans="2:7">
      <c r="B1334" s="302"/>
      <c r="C1334" s="302"/>
      <c r="D1334" s="302"/>
      <c r="E1334" s="302"/>
      <c r="F1334" s="302"/>
      <c r="G1334" s="302"/>
    </row>
    <row r="1335" spans="2:7">
      <c r="B1335" s="302"/>
      <c r="C1335" s="302"/>
      <c r="D1335" s="302"/>
      <c r="E1335" s="302"/>
      <c r="F1335" s="302"/>
      <c r="G1335" s="302"/>
    </row>
    <row r="1336" spans="2:7">
      <c r="D1336" s="302"/>
      <c r="E1336" s="302"/>
      <c r="F1336" s="302"/>
      <c r="G1336" s="302"/>
    </row>
    <row r="1337" spans="2:7">
      <c r="B1337" s="302"/>
      <c r="C1337" s="302"/>
      <c r="D1337" s="302"/>
      <c r="E1337" s="302"/>
      <c r="F1337" s="302"/>
      <c r="G1337" s="302"/>
    </row>
    <row r="1338" spans="2:7">
      <c r="B1338" s="302"/>
      <c r="C1338" s="302"/>
      <c r="D1338" s="302"/>
      <c r="E1338" s="302"/>
      <c r="F1338" s="302"/>
      <c r="G1338" s="302"/>
    </row>
    <row r="1339" spans="2:7">
      <c r="B1339" s="302"/>
      <c r="C1339" s="302"/>
      <c r="D1339" s="302"/>
      <c r="E1339" s="302"/>
      <c r="F1339" s="302"/>
      <c r="G1339" s="302"/>
    </row>
    <row r="1340" spans="2:7">
      <c r="B1340" s="302"/>
      <c r="C1340" s="302"/>
      <c r="D1340" s="302"/>
      <c r="E1340" s="302"/>
      <c r="F1340" s="302"/>
      <c r="G1340" s="302"/>
    </row>
    <row r="1341" spans="2:7">
      <c r="B1341" s="302"/>
      <c r="C1341" s="302"/>
      <c r="D1341" s="302"/>
      <c r="E1341" s="302"/>
      <c r="F1341" s="302"/>
      <c r="G1341" s="302"/>
    </row>
    <row r="1342" spans="2:7">
      <c r="B1342" s="302"/>
      <c r="C1342" s="302"/>
      <c r="D1342" s="302"/>
      <c r="E1342" s="302"/>
      <c r="F1342" s="302"/>
      <c r="G1342" s="302"/>
    </row>
    <row r="1343" spans="2:7">
      <c r="B1343" s="302"/>
      <c r="C1343" s="302"/>
      <c r="D1343" s="302"/>
      <c r="E1343" s="302"/>
      <c r="F1343" s="302"/>
      <c r="G1343" s="302"/>
    </row>
    <row r="1344" spans="2:7">
      <c r="B1344" s="302"/>
      <c r="C1344" s="302"/>
      <c r="D1344" s="302"/>
      <c r="E1344" s="302"/>
      <c r="F1344" s="302"/>
      <c r="G1344" s="302"/>
    </row>
    <row r="1345" spans="2:7">
      <c r="B1345" s="302"/>
      <c r="C1345" s="302"/>
      <c r="D1345" s="302"/>
      <c r="E1345" s="302"/>
      <c r="F1345" s="302"/>
      <c r="G1345" s="302"/>
    </row>
    <row r="1346" spans="2:7">
      <c r="B1346" s="302"/>
      <c r="C1346" s="302"/>
      <c r="D1346" s="302"/>
      <c r="E1346" s="302"/>
      <c r="F1346" s="302"/>
      <c r="G1346" s="302"/>
    </row>
    <row r="1347" spans="2:7">
      <c r="B1347" s="302"/>
      <c r="C1347" s="302"/>
      <c r="D1347" s="302"/>
      <c r="E1347" s="302"/>
      <c r="F1347" s="302"/>
      <c r="G1347" s="302"/>
    </row>
    <row r="1348" spans="2:7">
      <c r="B1348" s="302"/>
      <c r="C1348" s="302"/>
      <c r="D1348" s="302"/>
      <c r="E1348" s="302"/>
      <c r="F1348" s="302"/>
      <c r="G1348" s="302"/>
    </row>
    <row r="1349" spans="2:7">
      <c r="B1349" s="302"/>
      <c r="C1349" s="302"/>
      <c r="D1349" s="302"/>
      <c r="E1349" s="302"/>
      <c r="F1349" s="302"/>
      <c r="G1349" s="302"/>
    </row>
    <row r="1350" spans="2:7">
      <c r="B1350" s="302"/>
      <c r="C1350" s="302"/>
      <c r="D1350" s="302"/>
      <c r="E1350" s="302"/>
      <c r="F1350" s="302"/>
      <c r="G1350" s="302"/>
    </row>
    <row r="1351" spans="2:7">
      <c r="B1351" s="302"/>
      <c r="C1351" s="302"/>
      <c r="D1351" s="302"/>
      <c r="E1351" s="302"/>
      <c r="F1351" s="302"/>
      <c r="G1351" s="302"/>
    </row>
    <row r="1352" spans="2:7">
      <c r="B1352" s="302"/>
      <c r="C1352" s="302"/>
      <c r="D1352" s="302"/>
      <c r="E1352" s="302"/>
      <c r="F1352" s="302"/>
      <c r="G1352" s="302"/>
    </row>
    <row r="1353" spans="2:7">
      <c r="B1353" s="302"/>
      <c r="C1353" s="302"/>
      <c r="D1353" s="302"/>
      <c r="E1353" s="302"/>
      <c r="F1353" s="302"/>
      <c r="G1353" s="302"/>
    </row>
    <row r="1354" spans="2:7">
      <c r="B1354" s="302"/>
      <c r="C1354" s="302"/>
      <c r="D1354" s="302"/>
      <c r="E1354" s="302"/>
      <c r="F1354" s="302"/>
      <c r="G1354" s="302"/>
    </row>
    <row r="1355" spans="2:7">
      <c r="B1355" s="302"/>
      <c r="C1355" s="302"/>
      <c r="D1355" s="302"/>
      <c r="E1355" s="302"/>
      <c r="F1355" s="302"/>
      <c r="G1355" s="302"/>
    </row>
    <row r="1356" spans="2:7">
      <c r="B1356" s="302"/>
      <c r="C1356" s="302"/>
      <c r="D1356" s="302"/>
      <c r="E1356" s="302"/>
      <c r="F1356" s="302"/>
      <c r="G1356" s="302"/>
    </row>
    <row r="1357" spans="2:7">
      <c r="B1357" s="302"/>
      <c r="C1357" s="302"/>
      <c r="D1357" s="302"/>
      <c r="E1357" s="302"/>
      <c r="F1357" s="302"/>
      <c r="G1357" s="302"/>
    </row>
    <row r="1358" spans="2:7">
      <c r="B1358" s="302"/>
      <c r="C1358" s="302"/>
      <c r="D1358" s="302"/>
      <c r="E1358" s="302"/>
      <c r="F1358" s="302"/>
      <c r="G1358" s="302"/>
    </row>
    <row r="1359" spans="2:7">
      <c r="B1359" s="302"/>
      <c r="C1359" s="302"/>
      <c r="D1359" s="302"/>
      <c r="E1359" s="302"/>
      <c r="F1359" s="302"/>
      <c r="G1359" s="302"/>
    </row>
    <row r="1360" spans="2:7">
      <c r="B1360" s="302"/>
      <c r="C1360" s="302"/>
      <c r="D1360" s="302"/>
      <c r="E1360" s="302"/>
      <c r="F1360" s="302"/>
      <c r="G1360" s="302"/>
    </row>
    <row r="1361" spans="2:7">
      <c r="B1361" s="302"/>
      <c r="C1361" s="302"/>
      <c r="D1361" s="302"/>
      <c r="E1361" s="302"/>
      <c r="F1361" s="302"/>
      <c r="G1361" s="302"/>
    </row>
    <row r="1362" spans="2:7">
      <c r="B1362" s="302"/>
      <c r="C1362" s="302"/>
      <c r="D1362" s="302"/>
      <c r="E1362" s="302"/>
      <c r="F1362" s="302"/>
      <c r="G1362" s="302"/>
    </row>
    <row r="1363" spans="2:7">
      <c r="B1363" s="302"/>
      <c r="C1363" s="302"/>
      <c r="D1363" s="302"/>
      <c r="E1363" s="302"/>
      <c r="F1363" s="302"/>
      <c r="G1363" s="302"/>
    </row>
    <row r="1364" spans="2:7">
      <c r="B1364" s="302"/>
      <c r="C1364" s="302"/>
      <c r="D1364" s="302"/>
      <c r="E1364" s="302"/>
      <c r="F1364" s="302"/>
      <c r="G1364" s="302"/>
    </row>
    <row r="1365" spans="2:7">
      <c r="B1365" s="302"/>
      <c r="C1365" s="302"/>
      <c r="D1365" s="302"/>
      <c r="E1365" s="302"/>
      <c r="F1365" s="302"/>
      <c r="G1365" s="302"/>
    </row>
    <row r="1366" spans="2:7">
      <c r="B1366" s="302"/>
      <c r="C1366" s="302"/>
      <c r="D1366" s="302"/>
      <c r="E1366" s="302"/>
      <c r="F1366" s="302"/>
      <c r="G1366" s="302"/>
    </row>
    <row r="1367" spans="2:7">
      <c r="B1367" s="302"/>
      <c r="C1367" s="302"/>
      <c r="D1367" s="302"/>
      <c r="E1367" s="302"/>
      <c r="F1367" s="302"/>
      <c r="G1367" s="302"/>
    </row>
    <row r="1368" spans="2:7">
      <c r="B1368" s="302"/>
      <c r="C1368" s="302"/>
      <c r="D1368" s="302"/>
      <c r="E1368" s="302"/>
      <c r="F1368" s="302"/>
      <c r="G1368" s="302"/>
    </row>
    <row r="1369" spans="2:7">
      <c r="B1369" s="302"/>
      <c r="C1369" s="302"/>
      <c r="D1369" s="302"/>
      <c r="E1369" s="302"/>
      <c r="F1369" s="302"/>
      <c r="G1369" s="302"/>
    </row>
    <row r="1370" spans="2:7">
      <c r="B1370" s="302"/>
      <c r="C1370" s="302"/>
      <c r="D1370" s="302"/>
      <c r="E1370" s="302"/>
      <c r="F1370" s="302"/>
      <c r="G1370" s="302"/>
    </row>
    <row r="1371" spans="2:7">
      <c r="B1371" s="302"/>
      <c r="C1371" s="302"/>
      <c r="D1371" s="302"/>
      <c r="E1371" s="302"/>
      <c r="F1371" s="302"/>
      <c r="G1371" s="302"/>
    </row>
    <row r="1372" spans="2:7">
      <c r="B1372" s="302"/>
      <c r="C1372" s="302"/>
      <c r="D1372" s="302"/>
      <c r="E1372" s="302"/>
      <c r="F1372" s="302"/>
      <c r="G1372" s="302"/>
    </row>
    <row r="1373" spans="2:7">
      <c r="B1373" s="302"/>
      <c r="C1373" s="302"/>
      <c r="D1373" s="302"/>
      <c r="E1373" s="302"/>
      <c r="F1373" s="302"/>
      <c r="G1373" s="302"/>
    </row>
    <row r="1374" spans="2:7">
      <c r="B1374" s="302"/>
      <c r="C1374" s="302"/>
      <c r="D1374" s="302"/>
      <c r="E1374" s="302"/>
      <c r="F1374" s="302"/>
      <c r="G1374" s="302"/>
    </row>
    <row r="1375" spans="2:7">
      <c r="B1375" s="302"/>
      <c r="C1375" s="302"/>
      <c r="D1375" s="302"/>
      <c r="E1375" s="302"/>
      <c r="F1375" s="302"/>
      <c r="G1375" s="302"/>
    </row>
    <row r="1376" spans="2:7">
      <c r="B1376" s="302"/>
      <c r="C1376" s="302"/>
      <c r="D1376" s="302"/>
      <c r="E1376" s="302"/>
      <c r="F1376" s="302"/>
      <c r="G1376" s="302"/>
    </row>
    <row r="1377" spans="2:7">
      <c r="B1377" s="302"/>
      <c r="C1377" s="302"/>
      <c r="D1377" s="302"/>
      <c r="E1377" s="302"/>
      <c r="F1377" s="302"/>
      <c r="G1377" s="302"/>
    </row>
    <row r="1378" spans="2:7">
      <c r="B1378" s="302"/>
      <c r="C1378" s="302"/>
      <c r="D1378" s="302"/>
      <c r="E1378" s="302"/>
      <c r="F1378" s="302"/>
      <c r="G1378" s="302"/>
    </row>
    <row r="1379" spans="2:7">
      <c r="B1379" s="302"/>
      <c r="C1379" s="302"/>
      <c r="D1379" s="302"/>
      <c r="E1379" s="302"/>
      <c r="F1379" s="302"/>
      <c r="G1379" s="302"/>
    </row>
    <row r="1380" spans="2:7">
      <c r="B1380" s="302"/>
      <c r="C1380" s="302"/>
      <c r="D1380" s="302"/>
      <c r="E1380" s="302"/>
      <c r="F1380" s="302"/>
      <c r="G1380" s="302"/>
    </row>
    <row r="1381" spans="2:7">
      <c r="B1381" s="302"/>
      <c r="C1381" s="302"/>
      <c r="D1381" s="302"/>
      <c r="E1381" s="302"/>
      <c r="F1381" s="302"/>
      <c r="G1381" s="302"/>
    </row>
    <row r="1382" spans="2:7">
      <c r="B1382" s="302"/>
      <c r="C1382" s="302"/>
      <c r="D1382" s="302"/>
      <c r="E1382" s="302"/>
      <c r="F1382" s="302"/>
      <c r="G1382" s="302"/>
    </row>
    <row r="1383" spans="2:7">
      <c r="B1383" s="302"/>
      <c r="C1383" s="302"/>
      <c r="D1383" s="302"/>
      <c r="E1383" s="302"/>
      <c r="F1383" s="302"/>
      <c r="G1383" s="302"/>
    </row>
    <row r="1384" spans="2:7">
      <c r="B1384" s="302"/>
      <c r="C1384" s="302"/>
      <c r="D1384" s="302"/>
      <c r="E1384" s="302"/>
      <c r="F1384" s="302"/>
      <c r="G1384" s="302"/>
    </row>
    <row r="1385" spans="2:7">
      <c r="B1385" s="302"/>
      <c r="C1385" s="302"/>
      <c r="D1385" s="302"/>
      <c r="E1385" s="302"/>
      <c r="F1385" s="302"/>
      <c r="G1385" s="302"/>
    </row>
    <row r="1386" spans="2:7">
      <c r="B1386" s="302"/>
      <c r="C1386" s="302"/>
      <c r="D1386" s="302"/>
      <c r="E1386" s="302"/>
      <c r="F1386" s="302"/>
      <c r="G1386" s="302"/>
    </row>
    <row r="1387" spans="2:7">
      <c r="B1387" s="302"/>
      <c r="C1387" s="302"/>
      <c r="D1387" s="302"/>
      <c r="E1387" s="302"/>
      <c r="F1387" s="302"/>
      <c r="G1387" s="302"/>
    </row>
    <row r="1388" spans="2:7">
      <c r="B1388" s="302"/>
      <c r="C1388" s="302"/>
      <c r="D1388" s="302"/>
      <c r="E1388" s="302"/>
      <c r="F1388" s="302"/>
      <c r="G1388" s="302"/>
    </row>
    <row r="1389" spans="2:7">
      <c r="B1389" s="302"/>
      <c r="C1389" s="302"/>
      <c r="D1389" s="302"/>
      <c r="E1389" s="302"/>
      <c r="F1389" s="302"/>
      <c r="G1389" s="302"/>
    </row>
    <row r="1390" spans="2:7">
      <c r="B1390" s="302"/>
      <c r="C1390" s="302"/>
      <c r="D1390" s="302"/>
      <c r="E1390" s="302"/>
      <c r="F1390" s="302"/>
      <c r="G1390" s="302"/>
    </row>
    <row r="1391" spans="2:7">
      <c r="B1391" s="302"/>
      <c r="C1391" s="302"/>
      <c r="D1391" s="302"/>
      <c r="E1391" s="302"/>
      <c r="F1391" s="302"/>
      <c r="G1391" s="302"/>
    </row>
    <row r="1392" spans="2:7">
      <c r="B1392" s="302"/>
      <c r="C1392" s="302"/>
      <c r="D1392" s="302"/>
      <c r="E1392" s="302"/>
      <c r="F1392" s="302"/>
      <c r="G1392" s="302"/>
    </row>
    <row r="1393" spans="2:7">
      <c r="B1393" s="302"/>
      <c r="C1393" s="302"/>
      <c r="D1393" s="302"/>
      <c r="E1393" s="302"/>
      <c r="F1393" s="302"/>
      <c r="G1393" s="302"/>
    </row>
    <row r="1394" spans="2:7">
      <c r="B1394" s="302"/>
      <c r="C1394" s="302"/>
      <c r="D1394" s="302"/>
      <c r="E1394" s="302"/>
      <c r="F1394" s="302"/>
      <c r="G1394" s="302"/>
    </row>
    <row r="1395" spans="2:7">
      <c r="B1395" s="302"/>
      <c r="C1395" s="302"/>
      <c r="D1395" s="302"/>
      <c r="E1395" s="302"/>
      <c r="F1395" s="302"/>
      <c r="G1395" s="302"/>
    </row>
    <row r="1396" spans="2:7">
      <c r="B1396" s="302"/>
      <c r="C1396" s="302"/>
      <c r="D1396" s="302"/>
      <c r="E1396" s="302"/>
      <c r="F1396" s="302"/>
      <c r="G1396" s="302"/>
    </row>
    <row r="1397" spans="2:7">
      <c r="B1397" s="302"/>
      <c r="C1397" s="302"/>
      <c r="D1397" s="302"/>
      <c r="E1397" s="302"/>
      <c r="F1397" s="302"/>
      <c r="G1397" s="302"/>
    </row>
    <row r="1398" spans="2:7">
      <c r="B1398" s="302"/>
      <c r="C1398" s="302"/>
      <c r="D1398" s="302"/>
      <c r="E1398" s="302"/>
      <c r="F1398" s="302"/>
      <c r="G1398" s="302"/>
    </row>
    <row r="1399" spans="2:7">
      <c r="B1399" s="302"/>
      <c r="C1399" s="302"/>
      <c r="D1399" s="302"/>
      <c r="E1399" s="302"/>
      <c r="F1399" s="302"/>
      <c r="G1399" s="302"/>
    </row>
    <row r="1400" spans="2:7">
      <c r="B1400" s="302"/>
      <c r="C1400" s="302"/>
      <c r="D1400" s="302"/>
      <c r="E1400" s="302"/>
      <c r="F1400" s="302"/>
      <c r="G1400" s="302"/>
    </row>
    <row r="1401" spans="2:7">
      <c r="B1401" s="302"/>
      <c r="C1401" s="302"/>
      <c r="D1401" s="302"/>
      <c r="E1401" s="302"/>
      <c r="F1401" s="302"/>
      <c r="G1401" s="302"/>
    </row>
    <row r="1402" spans="2:7">
      <c r="B1402" s="302"/>
      <c r="C1402" s="302"/>
      <c r="D1402" s="302"/>
      <c r="E1402" s="302"/>
      <c r="F1402" s="302"/>
      <c r="G1402" s="302"/>
    </row>
    <row r="1403" spans="2:7">
      <c r="B1403" s="302"/>
      <c r="C1403" s="302"/>
      <c r="D1403" s="302"/>
      <c r="E1403" s="302"/>
      <c r="F1403" s="302"/>
      <c r="G1403" s="302"/>
    </row>
    <row r="1404" spans="2:7">
      <c r="B1404" s="302"/>
      <c r="C1404" s="302"/>
      <c r="D1404" s="302"/>
      <c r="E1404" s="302"/>
      <c r="F1404" s="302"/>
      <c r="G1404" s="302"/>
    </row>
    <row r="1405" spans="2:7">
      <c r="B1405" s="302"/>
      <c r="C1405" s="302"/>
      <c r="D1405" s="302"/>
      <c r="E1405" s="302"/>
      <c r="F1405" s="302"/>
      <c r="G1405" s="302"/>
    </row>
    <row r="1406" spans="2:7">
      <c r="B1406" s="302"/>
      <c r="C1406" s="302"/>
      <c r="D1406" s="302"/>
      <c r="E1406" s="302"/>
      <c r="F1406" s="302"/>
      <c r="G1406" s="302"/>
    </row>
    <row r="1407" spans="2:7">
      <c r="B1407" s="302"/>
      <c r="C1407" s="302"/>
      <c r="D1407" s="302"/>
      <c r="E1407" s="302"/>
      <c r="F1407" s="302"/>
      <c r="G1407" s="302"/>
    </row>
    <row r="1408" spans="2:7">
      <c r="B1408" s="302"/>
      <c r="C1408" s="302"/>
      <c r="D1408" s="302"/>
      <c r="E1408" s="302"/>
      <c r="F1408" s="302"/>
      <c r="G1408" s="302"/>
    </row>
    <row r="1409" spans="2:7">
      <c r="B1409" s="302"/>
      <c r="C1409" s="302"/>
      <c r="D1409" s="302"/>
      <c r="E1409" s="302"/>
      <c r="F1409" s="302"/>
      <c r="G1409" s="302"/>
    </row>
    <row r="1410" spans="2:7">
      <c r="B1410" s="302"/>
      <c r="C1410" s="302"/>
      <c r="D1410" s="302"/>
      <c r="E1410" s="302"/>
      <c r="F1410" s="302"/>
      <c r="G1410" s="302"/>
    </row>
    <row r="1411" spans="2:7">
      <c r="B1411" s="302"/>
      <c r="C1411" s="302"/>
      <c r="D1411" s="302"/>
      <c r="E1411" s="302"/>
      <c r="F1411" s="302"/>
      <c r="G1411" s="302"/>
    </row>
    <row r="1412" spans="2:7">
      <c r="B1412" s="302"/>
      <c r="C1412" s="302"/>
      <c r="D1412" s="302"/>
      <c r="E1412" s="302"/>
      <c r="F1412" s="302"/>
      <c r="G1412" s="302"/>
    </row>
    <row r="1413" spans="2:7">
      <c r="B1413" s="302"/>
      <c r="C1413" s="302"/>
      <c r="D1413" s="302"/>
      <c r="E1413" s="302"/>
      <c r="F1413" s="302"/>
      <c r="G1413" s="302"/>
    </row>
    <row r="1414" spans="2:7">
      <c r="B1414" s="302"/>
      <c r="C1414" s="302"/>
      <c r="D1414" s="302"/>
      <c r="E1414" s="302"/>
      <c r="F1414" s="302"/>
      <c r="G1414" s="302"/>
    </row>
    <row r="1415" spans="2:7">
      <c r="B1415" s="302"/>
      <c r="C1415" s="302"/>
      <c r="D1415" s="302"/>
      <c r="E1415" s="302"/>
      <c r="F1415" s="302"/>
      <c r="G1415" s="302"/>
    </row>
    <row r="1416" spans="2:7">
      <c r="B1416" s="302"/>
      <c r="C1416" s="302"/>
      <c r="D1416" s="302"/>
      <c r="E1416" s="302"/>
      <c r="F1416" s="302"/>
      <c r="G1416" s="302"/>
    </row>
    <row r="1417" spans="2:7">
      <c r="B1417" s="302"/>
      <c r="C1417" s="302"/>
      <c r="D1417" s="302"/>
      <c r="E1417" s="302"/>
      <c r="F1417" s="302"/>
      <c r="G1417" s="302"/>
    </row>
    <row r="1418" spans="2:7">
      <c r="B1418" s="302"/>
      <c r="C1418" s="302"/>
      <c r="D1418" s="302"/>
      <c r="E1418" s="302"/>
      <c r="F1418" s="302"/>
      <c r="G1418" s="302"/>
    </row>
    <row r="1419" spans="2:7">
      <c r="B1419" s="302"/>
      <c r="C1419" s="302"/>
      <c r="D1419" s="302"/>
      <c r="E1419" s="302"/>
      <c r="F1419" s="302"/>
      <c r="G1419" s="302"/>
    </row>
    <row r="1420" spans="2:7">
      <c r="B1420" s="302"/>
      <c r="C1420" s="302"/>
      <c r="D1420" s="302"/>
      <c r="E1420" s="302"/>
      <c r="F1420" s="302"/>
      <c r="G1420" s="302"/>
    </row>
    <row r="1421" spans="2:7">
      <c r="B1421" s="302"/>
      <c r="C1421" s="302"/>
      <c r="D1421" s="302"/>
      <c r="E1421" s="302"/>
      <c r="F1421" s="302"/>
      <c r="G1421" s="302"/>
    </row>
    <row r="1422" spans="2:7">
      <c r="B1422" s="302"/>
      <c r="C1422" s="302"/>
      <c r="D1422" s="302"/>
      <c r="E1422" s="302"/>
      <c r="F1422" s="302"/>
      <c r="G1422" s="302"/>
    </row>
    <row r="1423" spans="2:7">
      <c r="B1423" s="302"/>
      <c r="C1423" s="302"/>
      <c r="D1423" s="302"/>
      <c r="E1423" s="302"/>
      <c r="F1423" s="302"/>
      <c r="G1423" s="302"/>
    </row>
    <row r="1424" spans="2:7">
      <c r="B1424" s="302"/>
      <c r="C1424" s="302"/>
      <c r="D1424" s="302"/>
      <c r="E1424" s="302"/>
      <c r="F1424" s="302"/>
      <c r="G1424" s="302"/>
    </row>
    <row r="1425" spans="2:7">
      <c r="B1425" s="302"/>
      <c r="C1425" s="302"/>
      <c r="D1425" s="302"/>
      <c r="E1425" s="302"/>
      <c r="F1425" s="302"/>
      <c r="G1425" s="302"/>
    </row>
    <row r="1426" spans="2:7">
      <c r="B1426" s="302"/>
      <c r="C1426" s="302"/>
      <c r="D1426" s="302"/>
      <c r="E1426" s="302"/>
      <c r="F1426" s="302"/>
      <c r="G1426" s="302"/>
    </row>
    <row r="1427" spans="2:7">
      <c r="B1427" s="302"/>
      <c r="C1427" s="302"/>
      <c r="D1427" s="302"/>
      <c r="E1427" s="302"/>
      <c r="F1427" s="302"/>
      <c r="G1427" s="302"/>
    </row>
    <row r="1428" spans="2:7">
      <c r="B1428" s="302"/>
      <c r="C1428" s="302"/>
      <c r="D1428" s="302"/>
      <c r="E1428" s="302"/>
      <c r="F1428" s="302"/>
      <c r="G1428" s="302"/>
    </row>
    <row r="1429" spans="2:7">
      <c r="B1429" s="302"/>
      <c r="C1429" s="302"/>
      <c r="D1429" s="302"/>
      <c r="E1429" s="302"/>
      <c r="F1429" s="302"/>
      <c r="G1429" s="302"/>
    </row>
    <row r="1430" spans="2:7">
      <c r="B1430" s="302"/>
      <c r="C1430" s="302"/>
      <c r="D1430" s="302"/>
      <c r="E1430" s="302"/>
      <c r="F1430" s="302"/>
      <c r="G1430" s="302"/>
    </row>
    <row r="1431" spans="2:7">
      <c r="B1431" s="302"/>
      <c r="C1431" s="302"/>
      <c r="D1431" s="302"/>
      <c r="E1431" s="302"/>
      <c r="F1431" s="302"/>
      <c r="G1431" s="302"/>
    </row>
    <row r="1432" spans="2:7">
      <c r="B1432" s="302"/>
      <c r="C1432" s="302"/>
      <c r="D1432" s="302"/>
      <c r="E1432" s="302"/>
      <c r="F1432" s="302"/>
      <c r="G1432" s="302"/>
    </row>
    <row r="1433" spans="2:7">
      <c r="B1433" s="302"/>
      <c r="C1433" s="302"/>
      <c r="D1433" s="302"/>
      <c r="E1433" s="302"/>
      <c r="F1433" s="302"/>
      <c r="G1433" s="302"/>
    </row>
    <row r="1434" spans="2:7">
      <c r="B1434" s="302"/>
      <c r="C1434" s="302"/>
      <c r="D1434" s="302"/>
      <c r="E1434" s="302"/>
      <c r="F1434" s="302"/>
      <c r="G1434" s="302"/>
    </row>
    <row r="1435" spans="2:7">
      <c r="B1435" s="302"/>
      <c r="C1435" s="302"/>
      <c r="D1435" s="302"/>
      <c r="E1435" s="302"/>
      <c r="F1435" s="302"/>
      <c r="G1435" s="302"/>
    </row>
    <row r="1436" spans="2:7">
      <c r="B1436" s="302"/>
      <c r="C1436" s="302"/>
      <c r="D1436" s="302"/>
      <c r="E1436" s="302"/>
      <c r="F1436" s="302"/>
      <c r="G1436" s="302"/>
    </row>
    <row r="1437" spans="2:7">
      <c r="B1437" s="302"/>
      <c r="C1437" s="302"/>
      <c r="D1437" s="302"/>
      <c r="E1437" s="302"/>
      <c r="F1437" s="302"/>
      <c r="G1437" s="302"/>
    </row>
    <row r="1438" spans="2:7">
      <c r="B1438" s="302"/>
      <c r="C1438" s="302"/>
      <c r="D1438" s="302"/>
      <c r="E1438" s="302"/>
      <c r="F1438" s="302"/>
      <c r="G1438" s="302"/>
    </row>
    <row r="1439" spans="2:7">
      <c r="B1439" s="302"/>
      <c r="C1439" s="302"/>
      <c r="D1439" s="302"/>
      <c r="E1439" s="302"/>
      <c r="F1439" s="302"/>
      <c r="G1439" s="302"/>
    </row>
    <row r="1440" spans="2:7">
      <c r="B1440" s="302"/>
      <c r="C1440" s="302"/>
      <c r="D1440" s="302"/>
      <c r="E1440" s="302"/>
      <c r="F1440" s="302"/>
      <c r="G1440" s="302"/>
    </row>
    <row r="1441" spans="2:7">
      <c r="B1441" s="302"/>
      <c r="C1441" s="302"/>
      <c r="D1441" s="302"/>
      <c r="E1441" s="302"/>
      <c r="F1441" s="302"/>
      <c r="G1441" s="302"/>
    </row>
    <row r="1442" spans="2:7">
      <c r="B1442" s="302"/>
      <c r="C1442" s="302"/>
      <c r="D1442" s="302"/>
      <c r="E1442" s="302"/>
      <c r="F1442" s="302"/>
      <c r="G1442" s="302"/>
    </row>
    <row r="1443" spans="2:7">
      <c r="B1443" s="302"/>
      <c r="C1443" s="302"/>
      <c r="D1443" s="302"/>
      <c r="E1443" s="302"/>
      <c r="F1443" s="302"/>
      <c r="G1443" s="302"/>
    </row>
    <row r="1444" spans="2:7">
      <c r="B1444" s="302"/>
      <c r="C1444" s="302"/>
      <c r="D1444" s="302"/>
      <c r="E1444" s="302"/>
      <c r="F1444" s="302"/>
      <c r="G1444" s="302"/>
    </row>
    <row r="1445" spans="2:7">
      <c r="B1445" s="302"/>
      <c r="C1445" s="302"/>
      <c r="D1445" s="302"/>
      <c r="E1445" s="302"/>
      <c r="F1445" s="302"/>
      <c r="G1445" s="302"/>
    </row>
    <row r="1446" spans="2:7">
      <c r="B1446" s="302"/>
      <c r="C1446" s="302"/>
      <c r="D1446" s="302"/>
      <c r="E1446" s="302"/>
      <c r="F1446" s="302"/>
      <c r="G1446" s="302"/>
    </row>
    <row r="1447" spans="2:7">
      <c r="B1447" s="302"/>
      <c r="C1447" s="302"/>
      <c r="D1447" s="302"/>
      <c r="E1447" s="302"/>
      <c r="F1447" s="302"/>
      <c r="G1447" s="302"/>
    </row>
    <row r="1448" spans="2:7">
      <c r="B1448" s="302"/>
      <c r="C1448" s="302"/>
      <c r="D1448" s="302"/>
      <c r="E1448" s="302"/>
      <c r="F1448" s="302"/>
      <c r="G1448" s="302"/>
    </row>
    <row r="1449" spans="2:7">
      <c r="B1449" s="302"/>
      <c r="C1449" s="302"/>
      <c r="D1449" s="302"/>
      <c r="E1449" s="302"/>
      <c r="F1449" s="302"/>
      <c r="G1449" s="302"/>
    </row>
    <row r="1450" spans="2:7">
      <c r="B1450" s="302"/>
      <c r="C1450" s="302"/>
      <c r="D1450" s="302"/>
      <c r="E1450" s="302"/>
      <c r="F1450" s="302"/>
      <c r="G1450" s="302"/>
    </row>
    <row r="1451" spans="2:7">
      <c r="B1451" s="302"/>
      <c r="C1451" s="302"/>
      <c r="D1451" s="302"/>
      <c r="E1451" s="302"/>
      <c r="F1451" s="302"/>
      <c r="G1451" s="302"/>
    </row>
    <row r="1452" spans="2:7">
      <c r="B1452" s="302"/>
      <c r="C1452" s="302"/>
      <c r="D1452" s="302"/>
      <c r="E1452" s="302"/>
      <c r="F1452" s="302"/>
      <c r="G1452" s="302"/>
    </row>
    <row r="1453" spans="2:7">
      <c r="B1453" s="302"/>
      <c r="C1453" s="302"/>
      <c r="D1453" s="302"/>
      <c r="E1453" s="302"/>
      <c r="F1453" s="302"/>
      <c r="G1453" s="302"/>
    </row>
    <row r="1454" spans="2:7">
      <c r="B1454" s="302"/>
      <c r="C1454" s="302"/>
      <c r="D1454" s="302"/>
      <c r="E1454" s="302"/>
      <c r="F1454" s="302"/>
      <c r="G1454" s="302"/>
    </row>
    <row r="1455" spans="2:7">
      <c r="B1455" s="302"/>
      <c r="C1455" s="302"/>
      <c r="D1455" s="302"/>
      <c r="E1455" s="302"/>
      <c r="F1455" s="302"/>
      <c r="G1455" s="302"/>
    </row>
    <row r="1456" spans="2:7">
      <c r="B1456" s="302"/>
      <c r="C1456" s="302"/>
      <c r="D1456" s="302"/>
      <c r="E1456" s="302"/>
      <c r="F1456" s="302"/>
      <c r="G1456" s="302"/>
    </row>
    <row r="1457" spans="2:7">
      <c r="B1457" s="302"/>
      <c r="C1457" s="302"/>
      <c r="D1457" s="302"/>
      <c r="E1457" s="302"/>
      <c r="F1457" s="302"/>
      <c r="G1457" s="302"/>
    </row>
    <row r="1458" spans="2:7">
      <c r="B1458" s="302"/>
      <c r="C1458" s="302"/>
      <c r="D1458" s="302"/>
      <c r="E1458" s="302"/>
      <c r="F1458" s="302"/>
      <c r="G1458" s="302"/>
    </row>
    <row r="1459" spans="2:7">
      <c r="B1459" s="302"/>
      <c r="C1459" s="302"/>
      <c r="D1459" s="302"/>
      <c r="E1459" s="302"/>
      <c r="F1459" s="302"/>
      <c r="G1459" s="302"/>
    </row>
    <row r="1460" spans="2:7">
      <c r="B1460" s="302"/>
      <c r="C1460" s="302"/>
      <c r="D1460" s="302"/>
      <c r="E1460" s="302"/>
      <c r="F1460" s="302"/>
      <c r="G1460" s="302"/>
    </row>
    <row r="1461" spans="2:7">
      <c r="B1461" s="302"/>
      <c r="C1461" s="302"/>
      <c r="D1461" s="302"/>
      <c r="E1461" s="302"/>
      <c r="F1461" s="302"/>
      <c r="G1461" s="302"/>
    </row>
    <row r="1462" spans="2:7">
      <c r="B1462" s="302"/>
      <c r="C1462" s="302"/>
      <c r="D1462" s="302"/>
      <c r="E1462" s="302"/>
      <c r="F1462" s="302"/>
      <c r="G1462" s="302"/>
    </row>
    <row r="1463" spans="2:7">
      <c r="B1463" s="302"/>
      <c r="C1463" s="302"/>
      <c r="D1463" s="302"/>
      <c r="E1463" s="302"/>
      <c r="F1463" s="302"/>
      <c r="G1463" s="302"/>
    </row>
    <row r="1464" spans="2:7">
      <c r="B1464" s="302"/>
      <c r="C1464" s="302"/>
      <c r="D1464" s="302"/>
      <c r="E1464" s="302"/>
      <c r="F1464" s="302"/>
      <c r="G1464" s="302"/>
    </row>
    <row r="1465" spans="2:7">
      <c r="B1465" s="302"/>
      <c r="C1465" s="302"/>
      <c r="D1465" s="302"/>
      <c r="E1465" s="302"/>
      <c r="F1465" s="302"/>
      <c r="G1465" s="302"/>
    </row>
    <row r="1466" spans="2:7">
      <c r="B1466" s="302"/>
      <c r="C1466" s="302"/>
      <c r="D1466" s="302"/>
      <c r="E1466" s="302"/>
      <c r="F1466" s="302"/>
      <c r="G1466" s="302"/>
    </row>
    <row r="1467" spans="2:7">
      <c r="B1467" s="302"/>
      <c r="C1467" s="302"/>
      <c r="D1467" s="302"/>
      <c r="E1467" s="302"/>
      <c r="F1467" s="302"/>
      <c r="G1467" s="302"/>
    </row>
    <row r="1468" spans="2:7">
      <c r="B1468" s="302"/>
      <c r="C1468" s="302"/>
      <c r="D1468" s="302"/>
      <c r="E1468" s="302"/>
      <c r="F1468" s="302"/>
      <c r="G1468" s="302"/>
    </row>
    <row r="1469" spans="2:7">
      <c r="B1469" s="302"/>
      <c r="C1469" s="302"/>
      <c r="D1469" s="302"/>
      <c r="E1469" s="302"/>
      <c r="F1469" s="302"/>
      <c r="G1469" s="302"/>
    </row>
    <row r="1470" spans="2:7">
      <c r="D1470" s="302"/>
      <c r="E1470" s="302"/>
      <c r="F1470" s="302"/>
      <c r="G1470" s="302"/>
    </row>
    <row r="1471" spans="2:7">
      <c r="B1471" s="302"/>
      <c r="C1471" s="302"/>
      <c r="D1471" s="302"/>
      <c r="E1471" s="302"/>
      <c r="F1471" s="302"/>
      <c r="G1471" s="302"/>
    </row>
    <row r="1472" spans="2:7">
      <c r="B1472" s="302"/>
      <c r="C1472" s="302"/>
      <c r="D1472" s="302"/>
      <c r="E1472" s="302"/>
      <c r="F1472" s="302"/>
      <c r="G1472" s="302"/>
    </row>
    <row r="1473" spans="2:7">
      <c r="B1473" s="302"/>
      <c r="C1473" s="302"/>
      <c r="D1473" s="302"/>
      <c r="E1473" s="302"/>
      <c r="F1473" s="302"/>
      <c r="G1473" s="302"/>
    </row>
    <row r="1474" spans="2:7">
      <c r="B1474" s="302"/>
      <c r="C1474" s="302"/>
      <c r="D1474" s="302"/>
      <c r="E1474" s="302"/>
      <c r="F1474" s="302"/>
      <c r="G1474" s="302"/>
    </row>
    <row r="1475" spans="2:7">
      <c r="B1475" s="302"/>
      <c r="C1475" s="302"/>
      <c r="D1475" s="302"/>
      <c r="E1475" s="302"/>
      <c r="F1475" s="302"/>
      <c r="G1475" s="302"/>
    </row>
    <row r="1476" spans="2:7">
      <c r="B1476" s="302"/>
      <c r="C1476" s="302"/>
      <c r="D1476" s="302"/>
      <c r="E1476" s="302"/>
      <c r="F1476" s="302"/>
      <c r="G1476" s="302"/>
    </row>
    <row r="1477" spans="2:7">
      <c r="B1477" s="302"/>
      <c r="C1477" s="302"/>
      <c r="D1477" s="302"/>
      <c r="E1477" s="302"/>
      <c r="F1477" s="302"/>
      <c r="G1477" s="302"/>
    </row>
    <row r="1478" spans="2:7">
      <c r="B1478" s="302"/>
      <c r="C1478" s="302"/>
      <c r="D1478" s="302"/>
      <c r="E1478" s="302"/>
      <c r="F1478" s="302"/>
      <c r="G1478" s="302"/>
    </row>
    <row r="1479" spans="2:7">
      <c r="B1479" s="302"/>
      <c r="C1479" s="302"/>
      <c r="D1479" s="302"/>
      <c r="E1479" s="302"/>
      <c r="F1479" s="302"/>
      <c r="G1479" s="302"/>
    </row>
    <row r="1480" spans="2:7">
      <c r="B1480" s="302"/>
      <c r="C1480" s="302"/>
      <c r="D1480" s="302"/>
      <c r="E1480" s="302"/>
      <c r="F1480" s="302"/>
      <c r="G1480" s="302"/>
    </row>
    <row r="1481" spans="2:7">
      <c r="B1481" s="302"/>
      <c r="C1481" s="302"/>
      <c r="D1481" s="302"/>
      <c r="E1481" s="302"/>
      <c r="F1481" s="302"/>
      <c r="G1481" s="302"/>
    </row>
    <row r="1482" spans="2:7">
      <c r="B1482" s="302"/>
      <c r="C1482" s="302"/>
      <c r="D1482" s="302"/>
      <c r="E1482" s="302"/>
      <c r="F1482" s="302"/>
      <c r="G1482" s="302"/>
    </row>
    <row r="1483" spans="2:7">
      <c r="B1483" s="302"/>
      <c r="C1483" s="302"/>
      <c r="D1483" s="302"/>
      <c r="E1483" s="302"/>
      <c r="F1483" s="302"/>
      <c r="G1483" s="302"/>
    </row>
    <row r="1484" spans="2:7">
      <c r="B1484" s="302"/>
      <c r="C1484" s="302"/>
      <c r="D1484" s="302"/>
      <c r="E1484" s="302"/>
      <c r="F1484" s="302"/>
      <c r="G1484" s="302"/>
    </row>
    <row r="1485" spans="2:7">
      <c r="B1485" s="302"/>
      <c r="C1485" s="302"/>
      <c r="D1485" s="302"/>
      <c r="E1485" s="302"/>
      <c r="F1485" s="302"/>
      <c r="G1485" s="302"/>
    </row>
    <row r="1486" spans="2:7">
      <c r="B1486" s="302"/>
      <c r="C1486" s="302"/>
      <c r="D1486" s="302"/>
      <c r="E1486" s="302"/>
      <c r="F1486" s="302"/>
      <c r="G1486" s="302"/>
    </row>
    <row r="1487" spans="2:7">
      <c r="B1487" s="302"/>
      <c r="C1487" s="302"/>
      <c r="D1487" s="302"/>
      <c r="E1487" s="302"/>
      <c r="F1487" s="302"/>
      <c r="G1487" s="302"/>
    </row>
    <row r="1488" spans="2:7">
      <c r="B1488" s="302"/>
      <c r="C1488" s="302"/>
      <c r="D1488" s="302"/>
      <c r="E1488" s="302"/>
      <c r="F1488" s="302"/>
      <c r="G1488" s="302"/>
    </row>
    <row r="1489" spans="2:7">
      <c r="B1489" s="302"/>
      <c r="C1489" s="302"/>
      <c r="D1489" s="302"/>
      <c r="E1489" s="302"/>
      <c r="F1489" s="302"/>
      <c r="G1489" s="302"/>
    </row>
    <row r="1490" spans="2:7">
      <c r="B1490" s="302"/>
      <c r="C1490" s="302"/>
      <c r="D1490" s="302"/>
      <c r="E1490" s="302"/>
      <c r="F1490" s="302"/>
      <c r="G1490" s="302"/>
    </row>
    <row r="1491" spans="2:7">
      <c r="B1491" s="302"/>
      <c r="C1491" s="302"/>
      <c r="D1491" s="302"/>
      <c r="E1491" s="302"/>
      <c r="F1491" s="302"/>
      <c r="G1491" s="302"/>
    </row>
    <row r="1492" spans="2:7">
      <c r="B1492" s="302"/>
      <c r="C1492" s="302"/>
      <c r="D1492" s="302"/>
      <c r="E1492" s="302"/>
      <c r="F1492" s="302"/>
      <c r="G1492" s="302"/>
    </row>
    <row r="1493" spans="2:7">
      <c r="B1493" s="302"/>
      <c r="C1493" s="302"/>
      <c r="D1493" s="302"/>
      <c r="E1493" s="302"/>
      <c r="F1493" s="302"/>
      <c r="G1493" s="302"/>
    </row>
    <row r="1494" spans="2:7">
      <c r="B1494" s="302"/>
      <c r="C1494" s="302"/>
      <c r="D1494" s="302"/>
      <c r="E1494" s="302"/>
      <c r="F1494" s="302"/>
      <c r="G1494" s="302"/>
    </row>
    <row r="1495" spans="2:7">
      <c r="B1495" s="302"/>
      <c r="C1495" s="302"/>
      <c r="D1495" s="302"/>
      <c r="E1495" s="302"/>
      <c r="F1495" s="302"/>
      <c r="G1495" s="302"/>
    </row>
    <row r="1496" spans="2:7">
      <c r="B1496" s="302"/>
      <c r="C1496" s="302"/>
      <c r="D1496" s="302"/>
      <c r="E1496" s="302"/>
      <c r="F1496" s="302"/>
      <c r="G1496" s="302"/>
    </row>
    <row r="1497" spans="2:7">
      <c r="B1497" s="302"/>
      <c r="C1497" s="302"/>
      <c r="D1497" s="302"/>
      <c r="E1497" s="302"/>
      <c r="F1497" s="302"/>
      <c r="G1497" s="302"/>
    </row>
    <row r="1498" spans="2:7">
      <c r="B1498" s="302"/>
      <c r="C1498" s="302"/>
      <c r="D1498" s="302"/>
      <c r="E1498" s="302"/>
      <c r="F1498" s="302"/>
      <c r="G1498" s="302"/>
    </row>
    <row r="1499" spans="2:7">
      <c r="B1499" s="302"/>
      <c r="C1499" s="302"/>
      <c r="D1499" s="302"/>
      <c r="E1499" s="302"/>
      <c r="F1499" s="302"/>
      <c r="G1499" s="302"/>
    </row>
    <row r="1500" spans="2:7">
      <c r="B1500" s="302"/>
      <c r="C1500" s="302"/>
      <c r="D1500" s="302"/>
      <c r="E1500" s="302"/>
      <c r="F1500" s="302"/>
      <c r="G1500" s="302"/>
    </row>
    <row r="1501" spans="2:7">
      <c r="B1501" s="302"/>
      <c r="C1501" s="302"/>
      <c r="D1501" s="302"/>
      <c r="E1501" s="302"/>
      <c r="F1501" s="302"/>
      <c r="G1501" s="302"/>
    </row>
    <row r="1502" spans="2:7">
      <c r="B1502" s="302"/>
      <c r="C1502" s="302"/>
      <c r="D1502" s="302"/>
      <c r="E1502" s="302"/>
      <c r="F1502" s="302"/>
      <c r="G1502" s="302"/>
    </row>
    <row r="1503" spans="2:7">
      <c r="B1503" s="302"/>
      <c r="C1503" s="302"/>
      <c r="D1503" s="302"/>
      <c r="E1503" s="302"/>
      <c r="F1503" s="302"/>
      <c r="G1503" s="302"/>
    </row>
    <row r="1504" spans="2:7">
      <c r="B1504" s="302"/>
      <c r="C1504" s="302"/>
      <c r="D1504" s="302"/>
      <c r="E1504" s="302"/>
      <c r="F1504" s="302"/>
      <c r="G1504" s="302"/>
    </row>
    <row r="1505" spans="2:7">
      <c r="B1505" s="302"/>
      <c r="C1505" s="302"/>
      <c r="D1505" s="302"/>
      <c r="E1505" s="302"/>
      <c r="F1505" s="302"/>
      <c r="G1505" s="302"/>
    </row>
    <row r="1506" spans="2:7">
      <c r="B1506" s="302"/>
      <c r="C1506" s="302"/>
      <c r="D1506" s="302"/>
      <c r="E1506" s="302"/>
      <c r="F1506" s="302"/>
      <c r="G1506" s="302"/>
    </row>
    <row r="1507" spans="2:7">
      <c r="B1507" s="302"/>
      <c r="C1507" s="302"/>
      <c r="D1507" s="302"/>
      <c r="E1507" s="302"/>
      <c r="F1507" s="302"/>
      <c r="G1507" s="302"/>
    </row>
    <row r="1508" spans="2:7">
      <c r="B1508" s="302"/>
      <c r="C1508" s="302"/>
      <c r="D1508" s="302"/>
      <c r="E1508" s="302"/>
      <c r="F1508" s="302"/>
      <c r="G1508" s="302"/>
    </row>
    <row r="1509" spans="2:7">
      <c r="B1509" s="302"/>
      <c r="C1509" s="302"/>
      <c r="D1509" s="302"/>
      <c r="E1509" s="302"/>
      <c r="F1509" s="302"/>
      <c r="G1509" s="302"/>
    </row>
    <row r="1510" spans="2:7">
      <c r="B1510" s="302"/>
      <c r="C1510" s="302"/>
      <c r="D1510" s="302"/>
      <c r="E1510" s="302"/>
      <c r="F1510" s="302"/>
      <c r="G1510" s="302"/>
    </row>
    <row r="1511" spans="2:7">
      <c r="B1511" s="302"/>
      <c r="C1511" s="302"/>
      <c r="D1511" s="302"/>
      <c r="E1511" s="302"/>
      <c r="F1511" s="302"/>
      <c r="G1511" s="302"/>
    </row>
    <row r="1512" spans="2:7">
      <c r="B1512" s="302"/>
      <c r="C1512" s="302"/>
      <c r="D1512" s="302"/>
      <c r="E1512" s="302"/>
      <c r="F1512" s="302"/>
      <c r="G1512" s="302"/>
    </row>
    <row r="1513" spans="2:7">
      <c r="B1513" s="302"/>
      <c r="C1513" s="302"/>
      <c r="D1513" s="302"/>
      <c r="E1513" s="302"/>
      <c r="F1513" s="302"/>
      <c r="G1513" s="302"/>
    </row>
    <row r="1514" spans="2:7">
      <c r="B1514" s="302"/>
      <c r="C1514" s="302"/>
      <c r="D1514" s="302"/>
      <c r="E1514" s="302"/>
      <c r="F1514" s="302"/>
      <c r="G1514" s="302"/>
    </row>
    <row r="1515" spans="2:7">
      <c r="B1515" s="302"/>
      <c r="C1515" s="302"/>
      <c r="D1515" s="302"/>
      <c r="E1515" s="302"/>
      <c r="F1515" s="302"/>
      <c r="G1515" s="302"/>
    </row>
    <row r="1516" spans="2:7">
      <c r="B1516" s="302"/>
      <c r="C1516" s="302"/>
      <c r="D1516" s="302"/>
      <c r="E1516" s="302"/>
      <c r="F1516" s="302"/>
      <c r="G1516" s="302"/>
    </row>
    <row r="1517" spans="2:7">
      <c r="B1517" s="302"/>
      <c r="C1517" s="302"/>
      <c r="D1517" s="302"/>
      <c r="E1517" s="302"/>
      <c r="F1517" s="302"/>
      <c r="G1517" s="302"/>
    </row>
    <row r="1518" spans="2:7">
      <c r="B1518" s="302"/>
      <c r="C1518" s="302"/>
      <c r="D1518" s="302"/>
      <c r="E1518" s="302"/>
      <c r="F1518" s="302"/>
      <c r="G1518" s="302"/>
    </row>
    <row r="1519" spans="2:7">
      <c r="B1519" s="302"/>
      <c r="C1519" s="302"/>
      <c r="D1519" s="302"/>
      <c r="E1519" s="302"/>
      <c r="F1519" s="302"/>
      <c r="G1519" s="302"/>
    </row>
    <row r="1520" spans="2:7">
      <c r="B1520" s="302"/>
      <c r="C1520" s="302"/>
      <c r="D1520" s="302"/>
      <c r="E1520" s="302"/>
      <c r="F1520" s="302"/>
      <c r="G1520" s="302"/>
    </row>
    <row r="1521" spans="2:7">
      <c r="B1521" s="302"/>
      <c r="C1521" s="302"/>
      <c r="D1521" s="302"/>
      <c r="E1521" s="302"/>
      <c r="F1521" s="302"/>
      <c r="G1521" s="302"/>
    </row>
    <row r="1522" spans="2:7">
      <c r="B1522" s="302"/>
      <c r="C1522" s="302"/>
      <c r="D1522" s="302"/>
      <c r="E1522" s="302"/>
      <c r="F1522" s="302"/>
      <c r="G1522" s="302"/>
    </row>
    <row r="1523" spans="2:7">
      <c r="B1523" s="302"/>
      <c r="C1523" s="302"/>
      <c r="D1523" s="302"/>
      <c r="E1523" s="302"/>
      <c r="F1523" s="302"/>
      <c r="G1523" s="302"/>
    </row>
    <row r="1524" spans="2:7">
      <c r="B1524" s="302"/>
      <c r="C1524" s="302"/>
      <c r="D1524" s="302"/>
      <c r="E1524" s="302"/>
      <c r="F1524" s="302"/>
      <c r="G1524" s="302"/>
    </row>
    <row r="1525" spans="2:7">
      <c r="B1525" s="302"/>
      <c r="C1525" s="302"/>
      <c r="D1525" s="302"/>
      <c r="E1525" s="302"/>
      <c r="F1525" s="302"/>
      <c r="G1525" s="302"/>
    </row>
    <row r="1526" spans="2:7">
      <c r="B1526" s="302"/>
      <c r="C1526" s="302"/>
      <c r="D1526" s="302"/>
      <c r="E1526" s="302"/>
      <c r="F1526" s="302"/>
      <c r="G1526" s="302"/>
    </row>
    <row r="1527" spans="2:7">
      <c r="B1527" s="302"/>
      <c r="C1527" s="302"/>
      <c r="D1527" s="302"/>
      <c r="E1527" s="302"/>
      <c r="F1527" s="302"/>
      <c r="G1527" s="302"/>
    </row>
    <row r="1528" spans="2:7">
      <c r="B1528" s="302"/>
      <c r="C1528" s="302"/>
      <c r="D1528" s="302"/>
      <c r="E1528" s="302"/>
      <c r="F1528" s="302"/>
      <c r="G1528" s="302"/>
    </row>
    <row r="1529" spans="2:7">
      <c r="B1529" s="302"/>
      <c r="C1529" s="302"/>
      <c r="D1529" s="302"/>
      <c r="E1529" s="302"/>
      <c r="F1529" s="302"/>
      <c r="G1529" s="302"/>
    </row>
    <row r="1530" spans="2:7">
      <c r="B1530" s="302"/>
      <c r="C1530" s="302"/>
      <c r="D1530" s="302"/>
      <c r="E1530" s="302"/>
      <c r="F1530" s="302"/>
      <c r="G1530" s="302"/>
    </row>
    <row r="1531" spans="2:7">
      <c r="B1531" s="302"/>
      <c r="C1531" s="302"/>
      <c r="D1531" s="302"/>
      <c r="E1531" s="302"/>
      <c r="F1531" s="302"/>
      <c r="G1531" s="302"/>
    </row>
    <row r="1532" spans="2:7">
      <c r="B1532" s="302"/>
      <c r="C1532" s="302"/>
      <c r="D1532" s="302"/>
      <c r="E1532" s="302"/>
      <c r="F1532" s="302"/>
      <c r="G1532" s="302"/>
    </row>
    <row r="1533" spans="2:7">
      <c r="B1533" s="302"/>
      <c r="C1533" s="302"/>
      <c r="D1533" s="302"/>
      <c r="E1533" s="302"/>
      <c r="F1533" s="302"/>
      <c r="G1533" s="302"/>
    </row>
    <row r="1534" spans="2:7">
      <c r="B1534" s="302"/>
      <c r="C1534" s="302"/>
      <c r="D1534" s="302"/>
      <c r="E1534" s="302"/>
      <c r="F1534" s="302"/>
      <c r="G1534" s="302"/>
    </row>
    <row r="1535" spans="2:7">
      <c r="B1535" s="302"/>
      <c r="C1535" s="302"/>
      <c r="D1535" s="302"/>
      <c r="E1535" s="302"/>
      <c r="F1535" s="302"/>
      <c r="G1535" s="302"/>
    </row>
    <row r="1536" spans="2:7">
      <c r="B1536" s="302"/>
      <c r="C1536" s="302"/>
      <c r="D1536" s="302"/>
      <c r="E1536" s="302"/>
      <c r="F1536" s="302"/>
      <c r="G1536" s="302"/>
    </row>
    <row r="1537" spans="2:7">
      <c r="B1537" s="302"/>
      <c r="C1537" s="302"/>
      <c r="D1537" s="302"/>
      <c r="E1537" s="302"/>
      <c r="F1537" s="302"/>
      <c r="G1537" s="302"/>
    </row>
    <row r="1538" spans="2:7">
      <c r="B1538" s="302"/>
      <c r="C1538" s="302"/>
      <c r="D1538" s="302"/>
      <c r="E1538" s="302"/>
      <c r="F1538" s="302"/>
      <c r="G1538" s="302"/>
    </row>
    <row r="1539" spans="2:7">
      <c r="B1539" s="302"/>
      <c r="C1539" s="302"/>
      <c r="D1539" s="302"/>
      <c r="E1539" s="302"/>
      <c r="F1539" s="302"/>
      <c r="G1539" s="302"/>
    </row>
    <row r="1540" spans="2:7">
      <c r="B1540" s="302"/>
      <c r="C1540" s="302"/>
      <c r="D1540" s="302"/>
      <c r="E1540" s="302"/>
      <c r="F1540" s="302"/>
      <c r="G1540" s="302"/>
    </row>
    <row r="1541" spans="2:7">
      <c r="B1541" s="302"/>
      <c r="C1541" s="302"/>
      <c r="D1541" s="302"/>
      <c r="E1541" s="302"/>
      <c r="F1541" s="302"/>
      <c r="G1541" s="302"/>
    </row>
    <row r="1542" spans="2:7">
      <c r="B1542" s="302"/>
      <c r="C1542" s="302"/>
      <c r="D1542" s="302"/>
      <c r="E1542" s="302"/>
      <c r="F1542" s="302"/>
      <c r="G1542" s="302"/>
    </row>
    <row r="1543" spans="2:7">
      <c r="B1543" s="302"/>
      <c r="C1543" s="302"/>
      <c r="D1543" s="302"/>
      <c r="E1543" s="302"/>
      <c r="F1543" s="302"/>
      <c r="G1543" s="302"/>
    </row>
    <row r="1544" spans="2:7">
      <c r="B1544" s="302"/>
      <c r="C1544" s="302"/>
      <c r="D1544" s="302"/>
      <c r="E1544" s="302"/>
      <c r="F1544" s="302"/>
      <c r="G1544" s="302"/>
    </row>
    <row r="1545" spans="2:7">
      <c r="B1545" s="302"/>
      <c r="C1545" s="302"/>
      <c r="D1545" s="302"/>
      <c r="E1545" s="302"/>
      <c r="F1545" s="302"/>
      <c r="G1545" s="302"/>
    </row>
    <row r="1546" spans="2:7">
      <c r="B1546" s="302"/>
      <c r="C1546" s="302"/>
      <c r="D1546" s="302"/>
      <c r="E1546" s="302"/>
      <c r="F1546" s="302"/>
      <c r="G1546" s="302"/>
    </row>
    <row r="1547" spans="2:7">
      <c r="B1547" s="302"/>
      <c r="C1547" s="302"/>
      <c r="D1547" s="302"/>
      <c r="E1547" s="302"/>
      <c r="F1547" s="302"/>
      <c r="G1547" s="302"/>
    </row>
    <row r="1548" spans="2:7">
      <c r="B1548" s="302"/>
      <c r="C1548" s="302"/>
      <c r="D1548" s="302"/>
      <c r="E1548" s="302"/>
      <c r="F1548" s="302"/>
      <c r="G1548" s="302"/>
    </row>
    <row r="1549" spans="2:7">
      <c r="B1549" s="302"/>
      <c r="C1549" s="302"/>
      <c r="D1549" s="302"/>
      <c r="E1549" s="302"/>
      <c r="F1549" s="302"/>
      <c r="G1549" s="302"/>
    </row>
    <row r="1550" spans="2:7">
      <c r="B1550" s="302"/>
      <c r="C1550" s="302"/>
      <c r="D1550" s="302"/>
      <c r="E1550" s="302"/>
      <c r="F1550" s="302"/>
      <c r="G1550" s="302"/>
    </row>
    <row r="1551" spans="2:7">
      <c r="B1551" s="302"/>
      <c r="C1551" s="302"/>
      <c r="D1551" s="302"/>
      <c r="E1551" s="302"/>
      <c r="F1551" s="302"/>
      <c r="G1551" s="302"/>
    </row>
    <row r="1552" spans="2:7">
      <c r="B1552" s="302"/>
      <c r="C1552" s="302"/>
      <c r="D1552" s="302"/>
      <c r="E1552" s="302"/>
      <c r="F1552" s="302"/>
      <c r="G1552" s="302"/>
    </row>
    <row r="1553" spans="2:7">
      <c r="B1553" s="302"/>
      <c r="C1553" s="302"/>
      <c r="D1553" s="302"/>
      <c r="E1553" s="302"/>
      <c r="F1553" s="302"/>
      <c r="G1553" s="302"/>
    </row>
    <row r="1554" spans="2:7">
      <c r="B1554" s="302"/>
      <c r="C1554" s="302"/>
      <c r="D1554" s="302"/>
      <c r="E1554" s="302"/>
      <c r="F1554" s="302"/>
      <c r="G1554" s="302"/>
    </row>
    <row r="1555" spans="2:7">
      <c r="B1555" s="302"/>
      <c r="C1555" s="302"/>
      <c r="D1555" s="302"/>
      <c r="E1555" s="302"/>
      <c r="F1555" s="302"/>
      <c r="G1555" s="302"/>
    </row>
    <row r="1556" spans="2:7">
      <c r="B1556" s="302"/>
      <c r="C1556" s="302"/>
      <c r="D1556" s="302"/>
      <c r="E1556" s="302"/>
      <c r="F1556" s="302"/>
      <c r="G1556" s="302"/>
    </row>
    <row r="1557" spans="2:7">
      <c r="B1557" s="302"/>
      <c r="C1557" s="302"/>
      <c r="D1557" s="302"/>
      <c r="E1557" s="302"/>
      <c r="F1557" s="302"/>
      <c r="G1557" s="302"/>
    </row>
    <row r="1558" spans="2:7">
      <c r="B1558" s="302"/>
      <c r="C1558" s="302"/>
      <c r="D1558" s="302"/>
      <c r="E1558" s="302"/>
      <c r="F1558" s="302"/>
      <c r="G1558" s="302"/>
    </row>
    <row r="1559" spans="2:7">
      <c r="B1559" s="302"/>
      <c r="C1559" s="302"/>
      <c r="D1559" s="302"/>
      <c r="E1559" s="302"/>
      <c r="F1559" s="302"/>
      <c r="G1559" s="302"/>
    </row>
    <row r="1560" spans="2:7">
      <c r="B1560" s="302"/>
      <c r="C1560" s="302"/>
      <c r="D1560" s="302"/>
      <c r="E1560" s="302"/>
      <c r="F1560" s="302"/>
      <c r="G1560" s="302"/>
    </row>
    <row r="1561" spans="2:7">
      <c r="B1561" s="302"/>
      <c r="C1561" s="302"/>
      <c r="D1561" s="302"/>
      <c r="E1561" s="302"/>
      <c r="F1561" s="302"/>
      <c r="G1561" s="302"/>
    </row>
    <row r="1562" spans="2:7">
      <c r="B1562" s="302"/>
      <c r="C1562" s="302"/>
      <c r="D1562" s="302"/>
      <c r="E1562" s="302"/>
      <c r="F1562" s="302"/>
      <c r="G1562" s="302"/>
    </row>
    <row r="1563" spans="2:7">
      <c r="B1563" s="302"/>
      <c r="C1563" s="302"/>
      <c r="D1563" s="302"/>
      <c r="E1563" s="302"/>
      <c r="F1563" s="302"/>
      <c r="G1563" s="302"/>
    </row>
    <row r="1564" spans="2:7">
      <c r="B1564" s="302"/>
      <c r="C1564" s="302"/>
      <c r="D1564" s="302"/>
      <c r="E1564" s="302"/>
      <c r="F1564" s="302"/>
      <c r="G1564" s="302"/>
    </row>
    <row r="1565" spans="2:7">
      <c r="B1565" s="302"/>
      <c r="C1565" s="302"/>
      <c r="D1565" s="302"/>
      <c r="E1565" s="302"/>
      <c r="F1565" s="302"/>
      <c r="G1565" s="302"/>
    </row>
    <row r="1566" spans="2:7">
      <c r="B1566" s="302"/>
      <c r="C1566" s="302"/>
      <c r="D1566" s="302"/>
      <c r="E1566" s="302"/>
      <c r="F1566" s="302"/>
      <c r="G1566" s="302"/>
    </row>
    <row r="1567" spans="2:7">
      <c r="B1567" s="302"/>
      <c r="C1567" s="302"/>
      <c r="D1567" s="302"/>
      <c r="E1567" s="302"/>
      <c r="F1567" s="302"/>
      <c r="G1567" s="302"/>
    </row>
    <row r="1568" spans="2:7">
      <c r="B1568" s="302"/>
      <c r="C1568" s="302"/>
      <c r="D1568" s="302"/>
      <c r="E1568" s="302"/>
      <c r="F1568" s="302"/>
      <c r="G1568" s="302"/>
    </row>
    <row r="1569" spans="2:7">
      <c r="B1569" s="302"/>
      <c r="C1569" s="302"/>
      <c r="D1569" s="302"/>
      <c r="E1569" s="302"/>
      <c r="F1569" s="302"/>
      <c r="G1569" s="302"/>
    </row>
    <row r="1570" spans="2:7">
      <c r="B1570" s="302"/>
      <c r="C1570" s="302"/>
      <c r="D1570" s="302"/>
      <c r="E1570" s="302"/>
      <c r="F1570" s="302"/>
      <c r="G1570" s="302"/>
    </row>
    <row r="1571" spans="2:7">
      <c r="B1571" s="302"/>
      <c r="C1571" s="302"/>
      <c r="D1571" s="302"/>
      <c r="E1571" s="302"/>
      <c r="F1571" s="302"/>
      <c r="G1571" s="302"/>
    </row>
    <row r="1572" spans="2:7">
      <c r="B1572" s="302"/>
      <c r="C1572" s="302"/>
      <c r="D1572" s="302"/>
      <c r="E1572" s="302"/>
      <c r="F1572" s="302"/>
      <c r="G1572" s="302"/>
    </row>
    <row r="1573" spans="2:7">
      <c r="B1573" s="302"/>
      <c r="C1573" s="302"/>
      <c r="D1573" s="302"/>
      <c r="E1573" s="302"/>
      <c r="F1573" s="302"/>
      <c r="G1573" s="302"/>
    </row>
    <row r="1574" spans="2:7">
      <c r="B1574" s="302"/>
      <c r="C1574" s="302"/>
      <c r="D1574" s="302"/>
      <c r="E1574" s="302"/>
      <c r="F1574" s="302"/>
      <c r="G1574" s="302"/>
    </row>
    <row r="1575" spans="2:7">
      <c r="B1575" s="302"/>
      <c r="C1575" s="302"/>
      <c r="D1575" s="302"/>
      <c r="E1575" s="302"/>
      <c r="F1575" s="302"/>
      <c r="G1575" s="302"/>
    </row>
    <row r="1576" spans="2:7">
      <c r="B1576" s="302"/>
      <c r="C1576" s="302"/>
      <c r="D1576" s="302"/>
      <c r="E1576" s="302"/>
      <c r="F1576" s="302"/>
      <c r="G1576" s="302"/>
    </row>
    <row r="1577" spans="2:7">
      <c r="B1577" s="302"/>
      <c r="C1577" s="302"/>
      <c r="D1577" s="302"/>
      <c r="E1577" s="302"/>
      <c r="F1577" s="302"/>
      <c r="G1577" s="302"/>
    </row>
    <row r="1578" spans="2:7">
      <c r="B1578" s="302"/>
      <c r="C1578" s="302"/>
      <c r="D1578" s="302"/>
      <c r="E1578" s="302"/>
      <c r="F1578" s="302"/>
      <c r="G1578" s="302"/>
    </row>
    <row r="1579" spans="2:7">
      <c r="B1579" s="302"/>
      <c r="C1579" s="302"/>
      <c r="D1579" s="302"/>
      <c r="E1579" s="302"/>
      <c r="F1579" s="302"/>
      <c r="G1579" s="302"/>
    </row>
    <row r="1580" spans="2:7">
      <c r="B1580" s="302"/>
      <c r="C1580" s="302"/>
      <c r="D1580" s="302"/>
      <c r="E1580" s="302"/>
      <c r="F1580" s="302"/>
      <c r="G1580" s="302"/>
    </row>
    <row r="1581" spans="2:7">
      <c r="B1581" s="302"/>
      <c r="C1581" s="302"/>
      <c r="D1581" s="302"/>
      <c r="E1581" s="302"/>
      <c r="F1581" s="302"/>
      <c r="G1581" s="302"/>
    </row>
    <row r="1582" spans="2:7">
      <c r="B1582" s="302"/>
      <c r="C1582" s="302"/>
      <c r="D1582" s="302"/>
      <c r="E1582" s="302"/>
      <c r="F1582" s="302"/>
      <c r="G1582" s="302"/>
    </row>
    <row r="1583" spans="2:7">
      <c r="B1583" s="302"/>
      <c r="C1583" s="302"/>
      <c r="D1583" s="302"/>
      <c r="E1583" s="302"/>
      <c r="F1583" s="302"/>
      <c r="G1583" s="302"/>
    </row>
    <row r="1584" spans="2:7">
      <c r="B1584" s="302"/>
      <c r="C1584" s="302"/>
      <c r="D1584" s="302"/>
      <c r="E1584" s="302"/>
      <c r="F1584" s="302"/>
      <c r="G1584" s="302"/>
    </row>
    <row r="1585" spans="2:7">
      <c r="B1585" s="302"/>
      <c r="C1585" s="302"/>
      <c r="D1585" s="302"/>
      <c r="E1585" s="302"/>
      <c r="F1585" s="302"/>
      <c r="G1585" s="302"/>
    </row>
    <row r="1586" spans="2:7">
      <c r="B1586" s="302"/>
      <c r="C1586" s="302"/>
      <c r="D1586" s="302"/>
      <c r="E1586" s="302"/>
      <c r="F1586" s="302"/>
      <c r="G1586" s="302"/>
    </row>
    <row r="1587" spans="2:7">
      <c r="B1587" s="302"/>
      <c r="C1587" s="302"/>
      <c r="D1587" s="302"/>
      <c r="E1587" s="302"/>
      <c r="F1587" s="302"/>
      <c r="G1587" s="302"/>
    </row>
    <row r="1588" spans="2:7">
      <c r="B1588" s="302"/>
      <c r="C1588" s="302"/>
      <c r="D1588" s="302"/>
      <c r="E1588" s="302"/>
      <c r="F1588" s="302"/>
      <c r="G1588" s="302"/>
    </row>
    <row r="1589" spans="2:7">
      <c r="B1589" s="302"/>
      <c r="C1589" s="302"/>
      <c r="D1589" s="302"/>
      <c r="E1589" s="302"/>
      <c r="F1589" s="302"/>
      <c r="G1589" s="302"/>
    </row>
    <row r="1590" spans="2:7">
      <c r="B1590" s="302"/>
      <c r="C1590" s="302"/>
      <c r="D1590" s="302"/>
      <c r="E1590" s="302"/>
      <c r="F1590" s="302"/>
      <c r="G1590" s="302"/>
    </row>
    <row r="1591" spans="2:7">
      <c r="B1591" s="302"/>
      <c r="C1591" s="302"/>
      <c r="D1591" s="302"/>
      <c r="E1591" s="302"/>
      <c r="F1591" s="302"/>
      <c r="G1591" s="302"/>
    </row>
    <row r="1592" spans="2:7">
      <c r="B1592" s="302"/>
      <c r="C1592" s="302"/>
      <c r="D1592" s="302"/>
      <c r="E1592" s="302"/>
      <c r="F1592" s="302"/>
      <c r="G1592" s="302"/>
    </row>
    <row r="1593" spans="2:7">
      <c r="B1593" s="302"/>
      <c r="C1593" s="302"/>
      <c r="D1593" s="302"/>
      <c r="E1593" s="302"/>
      <c r="F1593" s="302"/>
      <c r="G1593" s="302"/>
    </row>
    <row r="1594" spans="2:7">
      <c r="B1594" s="302"/>
      <c r="C1594" s="302"/>
      <c r="D1594" s="302"/>
      <c r="E1594" s="302"/>
      <c r="F1594" s="302"/>
      <c r="G1594" s="302"/>
    </row>
    <row r="1595" spans="2:7">
      <c r="B1595" s="302"/>
      <c r="C1595" s="302"/>
      <c r="D1595" s="302"/>
      <c r="E1595" s="302"/>
      <c r="F1595" s="302"/>
      <c r="G1595" s="302"/>
    </row>
    <row r="1596" spans="2:7">
      <c r="B1596" s="302"/>
      <c r="C1596" s="302"/>
      <c r="D1596" s="302"/>
      <c r="E1596" s="302"/>
      <c r="F1596" s="302"/>
      <c r="G1596" s="302"/>
    </row>
    <row r="1597" spans="2:7">
      <c r="B1597" s="302"/>
      <c r="C1597" s="302"/>
      <c r="D1597" s="302"/>
      <c r="E1597" s="302"/>
      <c r="F1597" s="302"/>
      <c r="G1597" s="302"/>
    </row>
    <row r="1598" spans="2:7">
      <c r="B1598" s="302"/>
      <c r="C1598" s="302"/>
      <c r="D1598" s="302"/>
      <c r="E1598" s="302"/>
      <c r="F1598" s="302"/>
      <c r="G1598" s="302"/>
    </row>
    <row r="1599" spans="2:7">
      <c r="B1599" s="302"/>
      <c r="C1599" s="302"/>
      <c r="D1599" s="302"/>
      <c r="E1599" s="302"/>
      <c r="F1599" s="302"/>
      <c r="G1599" s="302"/>
    </row>
    <row r="1600" spans="2:7">
      <c r="B1600" s="302"/>
      <c r="C1600" s="302"/>
      <c r="D1600" s="302"/>
      <c r="E1600" s="302"/>
      <c r="F1600" s="302"/>
      <c r="G1600" s="302"/>
    </row>
    <row r="1601" spans="2:7">
      <c r="B1601" s="302"/>
      <c r="C1601" s="302"/>
      <c r="D1601" s="302"/>
      <c r="E1601" s="302"/>
      <c r="F1601" s="302"/>
      <c r="G1601" s="302"/>
    </row>
    <row r="1602" spans="2:7">
      <c r="B1602" s="302"/>
      <c r="C1602" s="302"/>
      <c r="D1602" s="302"/>
      <c r="E1602" s="302"/>
      <c r="F1602" s="302"/>
      <c r="G1602" s="302"/>
    </row>
    <row r="1603" spans="2:7">
      <c r="B1603" s="302"/>
      <c r="C1603" s="302"/>
      <c r="D1603" s="302"/>
      <c r="E1603" s="302"/>
      <c r="F1603" s="302"/>
      <c r="G1603" s="302"/>
    </row>
    <row r="1604" spans="2:7">
      <c r="B1604" s="302"/>
      <c r="C1604" s="302"/>
      <c r="D1604" s="302"/>
      <c r="E1604" s="302"/>
      <c r="F1604" s="302"/>
      <c r="G1604" s="302"/>
    </row>
    <row r="1605" spans="2:7">
      <c r="B1605" s="302"/>
      <c r="C1605" s="302"/>
      <c r="D1605" s="302"/>
      <c r="E1605" s="302"/>
      <c r="F1605" s="302"/>
      <c r="G1605" s="302"/>
    </row>
    <row r="1606" spans="2:7">
      <c r="B1606" s="302"/>
      <c r="C1606" s="302"/>
      <c r="D1606" s="302"/>
      <c r="E1606" s="302"/>
      <c r="F1606" s="302"/>
      <c r="G1606" s="302"/>
    </row>
    <row r="1607" spans="2:7">
      <c r="B1607" s="302"/>
      <c r="C1607" s="302"/>
      <c r="D1607" s="302"/>
      <c r="E1607" s="302"/>
      <c r="F1607" s="302"/>
      <c r="G1607" s="302"/>
    </row>
    <row r="1608" spans="2:7">
      <c r="B1608" s="302"/>
      <c r="C1608" s="302"/>
      <c r="D1608" s="302"/>
      <c r="E1608" s="302"/>
      <c r="F1608" s="302"/>
      <c r="G1608" s="302"/>
    </row>
    <row r="1609" spans="2:7">
      <c r="B1609" s="302"/>
      <c r="C1609" s="302"/>
      <c r="D1609" s="302"/>
      <c r="E1609" s="302"/>
      <c r="F1609" s="302"/>
      <c r="G1609" s="302"/>
    </row>
    <row r="1610" spans="2:7">
      <c r="B1610" s="302"/>
      <c r="C1610" s="302"/>
      <c r="D1610" s="302"/>
      <c r="E1610" s="302"/>
      <c r="F1610" s="302"/>
      <c r="G1610" s="302"/>
    </row>
    <row r="1611" spans="2:7">
      <c r="B1611" s="302"/>
      <c r="C1611" s="302"/>
      <c r="D1611" s="302"/>
      <c r="E1611" s="302"/>
      <c r="F1611" s="302"/>
      <c r="G1611" s="302"/>
    </row>
    <row r="1612" spans="2:7">
      <c r="B1612" s="302"/>
      <c r="C1612" s="302"/>
      <c r="D1612" s="302"/>
      <c r="E1612" s="302"/>
      <c r="F1612" s="302"/>
      <c r="G1612" s="302"/>
    </row>
    <row r="1613" spans="2:7">
      <c r="B1613" s="302"/>
      <c r="C1613" s="302"/>
      <c r="D1613" s="302"/>
      <c r="E1613" s="302"/>
      <c r="F1613" s="302"/>
      <c r="G1613" s="302"/>
    </row>
    <row r="1614" spans="2:7">
      <c r="B1614" s="302"/>
      <c r="C1614" s="302"/>
      <c r="D1614" s="302"/>
      <c r="E1614" s="302"/>
      <c r="F1614" s="302"/>
      <c r="G1614" s="302"/>
    </row>
    <row r="1615" spans="2:7">
      <c r="B1615" s="302"/>
      <c r="C1615" s="302"/>
      <c r="D1615" s="302"/>
      <c r="E1615" s="302"/>
      <c r="F1615" s="302"/>
      <c r="G1615" s="302"/>
    </row>
    <row r="1616" spans="2:7">
      <c r="B1616" s="302"/>
      <c r="C1616" s="302"/>
      <c r="D1616" s="302"/>
      <c r="E1616" s="302"/>
      <c r="F1616" s="302"/>
      <c r="G1616" s="302"/>
    </row>
    <row r="1617" spans="2:7">
      <c r="B1617" s="302"/>
      <c r="C1617" s="302"/>
      <c r="D1617" s="302"/>
      <c r="E1617" s="302"/>
      <c r="F1617" s="302"/>
      <c r="G1617" s="302"/>
    </row>
    <row r="1618" spans="2:7">
      <c r="B1618" s="302"/>
      <c r="C1618" s="302"/>
      <c r="D1618" s="302"/>
      <c r="E1618" s="302"/>
      <c r="F1618" s="302"/>
      <c r="G1618" s="302"/>
    </row>
    <row r="1619" spans="2:7">
      <c r="B1619" s="302"/>
      <c r="C1619" s="302"/>
      <c r="D1619" s="302"/>
      <c r="E1619" s="302"/>
      <c r="F1619" s="302"/>
      <c r="G1619" s="302"/>
    </row>
    <row r="1620" spans="2:7">
      <c r="B1620" s="302"/>
      <c r="C1620" s="302"/>
      <c r="D1620" s="302"/>
      <c r="E1620" s="302"/>
      <c r="F1620" s="302"/>
      <c r="G1620" s="302"/>
    </row>
    <row r="1621" spans="2:7">
      <c r="B1621" s="302"/>
      <c r="C1621" s="302"/>
      <c r="D1621" s="302"/>
      <c r="E1621" s="302"/>
      <c r="F1621" s="302"/>
      <c r="G1621" s="302"/>
    </row>
    <row r="1622" spans="2:7">
      <c r="D1622" s="302"/>
      <c r="E1622" s="302"/>
      <c r="F1622" s="302"/>
      <c r="G1622" s="302"/>
    </row>
    <row r="1623" spans="2:7">
      <c r="B1623" s="302"/>
      <c r="C1623" s="302"/>
      <c r="D1623" s="302"/>
      <c r="E1623" s="302"/>
      <c r="F1623" s="302"/>
      <c r="G1623" s="302"/>
    </row>
    <row r="1624" spans="2:7">
      <c r="B1624" s="302"/>
      <c r="C1624" s="302"/>
      <c r="D1624" s="302"/>
      <c r="E1624" s="302"/>
      <c r="F1624" s="302"/>
      <c r="G1624" s="302"/>
    </row>
    <row r="1625" spans="2:7">
      <c r="B1625" s="302"/>
      <c r="C1625" s="302"/>
      <c r="D1625" s="302"/>
      <c r="E1625" s="302"/>
      <c r="F1625" s="302"/>
      <c r="G1625" s="302"/>
    </row>
    <row r="1626" spans="2:7">
      <c r="B1626" s="302"/>
      <c r="C1626" s="302"/>
      <c r="D1626" s="302"/>
      <c r="E1626" s="302"/>
      <c r="F1626" s="302"/>
      <c r="G1626" s="302"/>
    </row>
    <row r="1627" spans="2:7">
      <c r="B1627" s="302"/>
      <c r="C1627" s="302"/>
      <c r="D1627" s="302"/>
      <c r="E1627" s="302"/>
      <c r="F1627" s="302"/>
      <c r="G1627" s="302"/>
    </row>
    <row r="1628" spans="2:7">
      <c r="B1628" s="302"/>
      <c r="C1628" s="302"/>
      <c r="D1628" s="302"/>
      <c r="E1628" s="302"/>
      <c r="F1628" s="302"/>
      <c r="G1628" s="302"/>
    </row>
    <row r="1629" spans="2:7">
      <c r="B1629" s="302"/>
      <c r="C1629" s="302"/>
      <c r="D1629" s="302"/>
      <c r="E1629" s="302"/>
      <c r="F1629" s="302"/>
      <c r="G1629" s="302"/>
    </row>
    <row r="1630" spans="2:7">
      <c r="B1630" s="302"/>
      <c r="C1630" s="302"/>
      <c r="D1630" s="302"/>
      <c r="E1630" s="302"/>
      <c r="F1630" s="302"/>
      <c r="G1630" s="302"/>
    </row>
    <row r="1631" spans="2:7">
      <c r="B1631" s="302"/>
      <c r="C1631" s="302"/>
      <c r="D1631" s="302"/>
      <c r="E1631" s="302"/>
      <c r="F1631" s="302"/>
      <c r="G1631" s="302"/>
    </row>
    <row r="1632" spans="2:7">
      <c r="B1632" s="302"/>
      <c r="C1632" s="302"/>
      <c r="D1632" s="302"/>
      <c r="E1632" s="302"/>
      <c r="F1632" s="302"/>
      <c r="G1632" s="302"/>
    </row>
    <row r="1633" spans="2:7">
      <c r="B1633" s="302"/>
      <c r="C1633" s="302"/>
      <c r="D1633" s="302"/>
      <c r="E1633" s="302"/>
      <c r="F1633" s="302"/>
      <c r="G1633" s="302"/>
    </row>
    <row r="1634" spans="2:7">
      <c r="B1634" s="302"/>
      <c r="C1634" s="302"/>
      <c r="D1634" s="302"/>
      <c r="E1634" s="302"/>
      <c r="F1634" s="302"/>
      <c r="G1634" s="302"/>
    </row>
    <row r="1635" spans="2:7">
      <c r="B1635" s="302"/>
      <c r="C1635" s="302"/>
      <c r="D1635" s="302"/>
      <c r="E1635" s="302"/>
      <c r="F1635" s="302"/>
      <c r="G1635" s="302"/>
    </row>
    <row r="1636" spans="2:7">
      <c r="B1636" s="302"/>
      <c r="C1636" s="302"/>
      <c r="D1636" s="302"/>
      <c r="E1636" s="302"/>
      <c r="F1636" s="302"/>
      <c r="G1636" s="302"/>
    </row>
    <row r="1637" spans="2:7">
      <c r="B1637" s="302"/>
      <c r="C1637" s="302"/>
      <c r="D1637" s="302"/>
      <c r="E1637" s="302"/>
      <c r="F1637" s="302"/>
      <c r="G1637" s="302"/>
    </row>
    <row r="1638" spans="2:7">
      <c r="B1638" s="302"/>
      <c r="C1638" s="302"/>
      <c r="D1638" s="302"/>
      <c r="E1638" s="302"/>
      <c r="F1638" s="302"/>
      <c r="G1638" s="302"/>
    </row>
    <row r="1639" spans="2:7">
      <c r="B1639" s="302"/>
      <c r="C1639" s="302"/>
      <c r="D1639" s="302"/>
      <c r="E1639" s="302"/>
      <c r="F1639" s="302"/>
      <c r="G1639" s="302"/>
    </row>
    <row r="1640" spans="2:7">
      <c r="B1640" s="302"/>
      <c r="C1640" s="302"/>
      <c r="D1640" s="302"/>
      <c r="E1640" s="302"/>
      <c r="F1640" s="302"/>
      <c r="G1640" s="302"/>
    </row>
    <row r="1641" spans="2:7">
      <c r="B1641" s="302"/>
      <c r="C1641" s="302"/>
      <c r="D1641" s="302"/>
      <c r="E1641" s="302"/>
      <c r="F1641" s="302"/>
      <c r="G1641" s="302"/>
    </row>
    <row r="1642" spans="2:7">
      <c r="B1642" s="302"/>
      <c r="C1642" s="302"/>
      <c r="D1642" s="302"/>
      <c r="E1642" s="302"/>
      <c r="F1642" s="302"/>
      <c r="G1642" s="302"/>
    </row>
    <row r="1643" spans="2:7">
      <c r="B1643" s="302"/>
      <c r="C1643" s="302"/>
      <c r="D1643" s="302"/>
      <c r="E1643" s="302"/>
      <c r="F1643" s="302"/>
      <c r="G1643" s="302"/>
    </row>
    <row r="1644" spans="2:7">
      <c r="B1644" s="302"/>
      <c r="C1644" s="302"/>
      <c r="D1644" s="302"/>
      <c r="E1644" s="302"/>
      <c r="F1644" s="302"/>
      <c r="G1644" s="302"/>
    </row>
    <row r="1645" spans="2:7">
      <c r="B1645" s="302"/>
      <c r="C1645" s="302"/>
      <c r="D1645" s="302"/>
      <c r="E1645" s="302"/>
      <c r="F1645" s="302"/>
      <c r="G1645" s="302"/>
    </row>
    <row r="1646" spans="2:7">
      <c r="B1646" s="302"/>
      <c r="C1646" s="302"/>
      <c r="D1646" s="302"/>
      <c r="E1646" s="302"/>
      <c r="F1646" s="302"/>
      <c r="G1646" s="302"/>
    </row>
    <row r="1647" spans="2:7">
      <c r="B1647" s="302"/>
      <c r="C1647" s="302"/>
      <c r="D1647" s="302"/>
      <c r="E1647" s="302"/>
      <c r="F1647" s="302"/>
      <c r="G1647" s="302"/>
    </row>
    <row r="1648" spans="2:7">
      <c r="B1648" s="302"/>
      <c r="C1648" s="302"/>
      <c r="D1648" s="302"/>
      <c r="E1648" s="302"/>
      <c r="F1648" s="302"/>
      <c r="G1648" s="302"/>
    </row>
    <row r="1649" spans="2:7">
      <c r="B1649" s="302"/>
      <c r="C1649" s="302"/>
      <c r="D1649" s="302"/>
      <c r="E1649" s="302"/>
      <c r="F1649" s="302"/>
      <c r="G1649" s="302"/>
    </row>
    <row r="1650" spans="2:7">
      <c r="B1650" s="302"/>
      <c r="C1650" s="302"/>
      <c r="D1650" s="302"/>
      <c r="E1650" s="302"/>
      <c r="F1650" s="302"/>
      <c r="G1650" s="302"/>
    </row>
    <row r="1651" spans="2:7">
      <c r="B1651" s="302"/>
      <c r="C1651" s="302"/>
      <c r="D1651" s="302"/>
      <c r="E1651" s="302"/>
      <c r="F1651" s="302"/>
      <c r="G1651" s="302"/>
    </row>
    <row r="1652" spans="2:7">
      <c r="B1652" s="302"/>
      <c r="C1652" s="302"/>
      <c r="D1652" s="302"/>
      <c r="E1652" s="302"/>
      <c r="F1652" s="302"/>
      <c r="G1652" s="302"/>
    </row>
    <row r="1653" spans="2:7">
      <c r="B1653" s="302"/>
      <c r="C1653" s="302"/>
      <c r="D1653" s="302"/>
      <c r="E1653" s="302"/>
      <c r="F1653" s="302"/>
      <c r="G1653" s="302"/>
    </row>
    <row r="1654" spans="2:7">
      <c r="B1654" s="302"/>
      <c r="C1654" s="302"/>
      <c r="D1654" s="302"/>
      <c r="E1654" s="302"/>
      <c r="F1654" s="302"/>
      <c r="G1654" s="302"/>
    </row>
    <row r="1655" spans="2:7">
      <c r="B1655" s="302"/>
      <c r="C1655" s="302"/>
      <c r="D1655" s="302"/>
      <c r="E1655" s="302"/>
      <c r="F1655" s="302"/>
      <c r="G1655" s="302"/>
    </row>
    <row r="1656" spans="2:7">
      <c r="B1656" s="302"/>
      <c r="C1656" s="302"/>
      <c r="D1656" s="302"/>
      <c r="E1656" s="302"/>
      <c r="F1656" s="302"/>
      <c r="G1656" s="302"/>
    </row>
    <row r="1657" spans="2:7">
      <c r="B1657" s="302"/>
      <c r="C1657" s="302"/>
      <c r="D1657" s="302"/>
      <c r="E1657" s="302"/>
      <c r="F1657" s="302"/>
      <c r="G1657" s="302"/>
    </row>
    <row r="1658" spans="2:7">
      <c r="B1658" s="302"/>
      <c r="C1658" s="302"/>
      <c r="D1658" s="302"/>
      <c r="E1658" s="302"/>
      <c r="F1658" s="302"/>
      <c r="G1658" s="302"/>
    </row>
    <row r="1659" spans="2:7">
      <c r="B1659" s="302"/>
      <c r="C1659" s="302"/>
      <c r="D1659" s="302"/>
      <c r="E1659" s="302"/>
      <c r="F1659" s="302"/>
      <c r="G1659" s="302"/>
    </row>
    <row r="1660" spans="2:7">
      <c r="B1660" s="302"/>
      <c r="C1660" s="302"/>
      <c r="D1660" s="302"/>
      <c r="E1660" s="302"/>
      <c r="F1660" s="302"/>
      <c r="G1660" s="302"/>
    </row>
    <row r="1661" spans="2:7">
      <c r="B1661" s="302"/>
      <c r="C1661" s="302"/>
      <c r="D1661" s="302"/>
      <c r="E1661" s="302"/>
      <c r="F1661" s="302"/>
      <c r="G1661" s="302"/>
    </row>
    <row r="1662" spans="2:7">
      <c r="B1662" s="302"/>
      <c r="C1662" s="302"/>
      <c r="D1662" s="302"/>
      <c r="E1662" s="302"/>
      <c r="F1662" s="302"/>
      <c r="G1662" s="302"/>
    </row>
    <row r="1663" spans="2:7">
      <c r="D1663" s="302"/>
      <c r="E1663" s="302"/>
      <c r="F1663" s="302"/>
      <c r="G1663" s="302"/>
    </row>
    <row r="1664" spans="2:7">
      <c r="B1664" s="302"/>
      <c r="C1664" s="302"/>
      <c r="D1664" s="302"/>
      <c r="E1664" s="302"/>
      <c r="F1664" s="302"/>
      <c r="G1664" s="302"/>
    </row>
    <row r="1665" spans="2:7">
      <c r="B1665" s="302"/>
      <c r="C1665" s="302"/>
      <c r="D1665" s="302"/>
      <c r="E1665" s="302"/>
      <c r="F1665" s="302"/>
      <c r="G1665" s="302"/>
    </row>
    <row r="1666" spans="2:7">
      <c r="B1666" s="302"/>
      <c r="C1666" s="302"/>
      <c r="D1666" s="302"/>
      <c r="E1666" s="302"/>
      <c r="F1666" s="302"/>
      <c r="G1666" s="302"/>
    </row>
    <row r="1667" spans="2:7">
      <c r="B1667" s="302"/>
      <c r="C1667" s="302"/>
      <c r="D1667" s="302"/>
      <c r="E1667" s="302"/>
      <c r="F1667" s="302"/>
      <c r="G1667" s="302"/>
    </row>
    <row r="1668" spans="2:7">
      <c r="B1668" s="302"/>
      <c r="C1668" s="302"/>
      <c r="D1668" s="302"/>
      <c r="E1668" s="302"/>
      <c r="F1668" s="302"/>
      <c r="G1668" s="302"/>
    </row>
    <row r="1669" spans="2:7">
      <c r="B1669" s="302"/>
      <c r="C1669" s="302"/>
      <c r="D1669" s="302"/>
      <c r="E1669" s="302"/>
      <c r="F1669" s="302"/>
      <c r="G1669" s="302"/>
    </row>
    <row r="1670" spans="2:7">
      <c r="B1670" s="302"/>
      <c r="C1670" s="302"/>
      <c r="D1670" s="302"/>
      <c r="E1670" s="302"/>
      <c r="F1670" s="302"/>
      <c r="G1670" s="302"/>
    </row>
    <row r="1671" spans="2:7">
      <c r="B1671" s="302"/>
      <c r="C1671" s="302"/>
      <c r="D1671" s="302"/>
      <c r="E1671" s="302"/>
      <c r="F1671" s="302"/>
      <c r="G1671" s="302"/>
    </row>
    <row r="1672" spans="2:7">
      <c r="B1672" s="302"/>
      <c r="C1672" s="302"/>
      <c r="D1672" s="302"/>
      <c r="E1672" s="302"/>
      <c r="F1672" s="302"/>
      <c r="G1672" s="302"/>
    </row>
    <row r="1673" spans="2:7">
      <c r="B1673" s="302"/>
      <c r="C1673" s="302"/>
      <c r="D1673" s="302"/>
      <c r="E1673" s="302"/>
      <c r="F1673" s="302"/>
      <c r="G1673" s="302"/>
    </row>
    <row r="1674" spans="2:7">
      <c r="B1674" s="302"/>
      <c r="C1674" s="302"/>
      <c r="D1674" s="302"/>
      <c r="E1674" s="302"/>
      <c r="F1674" s="302"/>
      <c r="G1674" s="302"/>
    </row>
    <row r="1675" spans="2:7">
      <c r="B1675" s="302"/>
      <c r="C1675" s="302"/>
      <c r="D1675" s="302"/>
      <c r="E1675" s="302"/>
      <c r="F1675" s="302"/>
      <c r="G1675" s="302"/>
    </row>
    <row r="1676" spans="2:7">
      <c r="B1676" s="302"/>
      <c r="C1676" s="302"/>
      <c r="D1676" s="302"/>
      <c r="E1676" s="302"/>
      <c r="F1676" s="302"/>
      <c r="G1676" s="302"/>
    </row>
    <row r="1677" spans="2:7">
      <c r="B1677" s="302"/>
      <c r="C1677" s="302"/>
      <c r="D1677" s="302"/>
      <c r="E1677" s="302"/>
      <c r="F1677" s="302"/>
      <c r="G1677" s="302"/>
    </row>
    <row r="1678" spans="2:7">
      <c r="B1678" s="302"/>
      <c r="C1678" s="302"/>
      <c r="D1678" s="302"/>
      <c r="E1678" s="302"/>
      <c r="F1678" s="302"/>
      <c r="G1678" s="302"/>
    </row>
    <row r="1679" spans="2:7">
      <c r="B1679" s="302"/>
      <c r="C1679" s="302"/>
      <c r="D1679" s="302"/>
      <c r="E1679" s="302"/>
      <c r="F1679" s="302"/>
      <c r="G1679" s="302"/>
    </row>
    <row r="1680" spans="2:7">
      <c r="B1680" s="302"/>
      <c r="C1680" s="302"/>
      <c r="D1680" s="302"/>
      <c r="E1680" s="302"/>
      <c r="F1680" s="302"/>
      <c r="G1680" s="302"/>
    </row>
    <row r="1681" spans="2:7">
      <c r="B1681" s="302"/>
      <c r="C1681" s="302"/>
      <c r="D1681" s="302"/>
      <c r="E1681" s="302"/>
      <c r="F1681" s="302"/>
      <c r="G1681" s="302"/>
    </row>
    <row r="1682" spans="2:7">
      <c r="B1682" s="302"/>
      <c r="C1682" s="302"/>
      <c r="D1682" s="302"/>
      <c r="E1682" s="302"/>
      <c r="F1682" s="302"/>
      <c r="G1682" s="302"/>
    </row>
    <row r="1683" spans="2:7">
      <c r="B1683" s="302"/>
      <c r="C1683" s="302"/>
      <c r="D1683" s="302"/>
      <c r="E1683" s="302"/>
      <c r="F1683" s="302"/>
      <c r="G1683" s="302"/>
    </row>
    <row r="1684" spans="2:7">
      <c r="B1684" s="302"/>
      <c r="C1684" s="302"/>
      <c r="D1684" s="302"/>
      <c r="E1684" s="302"/>
      <c r="F1684" s="302"/>
      <c r="G1684" s="302"/>
    </row>
    <row r="1685" spans="2:7">
      <c r="B1685" s="302"/>
      <c r="C1685" s="302"/>
      <c r="D1685" s="302"/>
      <c r="E1685" s="302"/>
      <c r="F1685" s="302"/>
      <c r="G1685" s="302"/>
    </row>
    <row r="1686" spans="2:7">
      <c r="B1686" s="302"/>
      <c r="C1686" s="302"/>
      <c r="D1686" s="302"/>
      <c r="E1686" s="302"/>
      <c r="F1686" s="302"/>
      <c r="G1686" s="302"/>
    </row>
    <row r="1687" spans="2:7">
      <c r="B1687" s="302"/>
      <c r="C1687" s="302"/>
      <c r="D1687" s="302"/>
      <c r="E1687" s="302"/>
      <c r="F1687" s="302"/>
      <c r="G1687" s="302"/>
    </row>
    <row r="1688" spans="2:7">
      <c r="B1688" s="302"/>
      <c r="C1688" s="302"/>
      <c r="D1688" s="302"/>
      <c r="E1688" s="302"/>
      <c r="F1688" s="302"/>
      <c r="G1688" s="302"/>
    </row>
    <row r="1689" spans="2:7">
      <c r="B1689" s="302"/>
      <c r="C1689" s="302"/>
      <c r="D1689" s="302"/>
      <c r="E1689" s="302"/>
      <c r="F1689" s="302"/>
      <c r="G1689" s="302"/>
    </row>
    <row r="1690" spans="2:7">
      <c r="B1690" s="302"/>
      <c r="C1690" s="302"/>
      <c r="D1690" s="302"/>
      <c r="E1690" s="302"/>
      <c r="F1690" s="302"/>
      <c r="G1690" s="302"/>
    </row>
    <row r="1691" spans="2:7">
      <c r="B1691" s="302"/>
      <c r="C1691" s="302"/>
      <c r="D1691" s="302"/>
      <c r="E1691" s="302"/>
      <c r="F1691" s="302"/>
      <c r="G1691" s="302"/>
    </row>
    <row r="1692" spans="2:7">
      <c r="B1692" s="302"/>
      <c r="C1692" s="302"/>
      <c r="D1692" s="302"/>
      <c r="E1692" s="302"/>
      <c r="F1692" s="302"/>
      <c r="G1692" s="302"/>
    </row>
    <row r="1693" spans="2:7">
      <c r="B1693" s="302"/>
      <c r="C1693" s="302"/>
      <c r="D1693" s="302"/>
      <c r="E1693" s="302"/>
      <c r="F1693" s="302"/>
      <c r="G1693" s="302"/>
    </row>
    <row r="1694" spans="2:7">
      <c r="B1694" s="302"/>
      <c r="C1694" s="302"/>
      <c r="D1694" s="302"/>
      <c r="E1694" s="302"/>
      <c r="F1694" s="302"/>
      <c r="G1694" s="302"/>
    </row>
    <row r="1695" spans="2:7">
      <c r="B1695" s="302"/>
      <c r="C1695" s="302"/>
      <c r="D1695" s="302"/>
      <c r="E1695" s="302"/>
      <c r="F1695" s="302"/>
      <c r="G1695" s="302"/>
    </row>
    <row r="1696" spans="2:7">
      <c r="B1696" s="302"/>
      <c r="C1696" s="302"/>
      <c r="D1696" s="302"/>
      <c r="E1696" s="302"/>
      <c r="F1696" s="302"/>
      <c r="G1696" s="302"/>
    </row>
    <row r="1697" spans="2:7">
      <c r="B1697" s="302"/>
      <c r="C1697" s="302"/>
      <c r="D1697" s="302"/>
      <c r="E1697" s="302"/>
      <c r="F1697" s="302"/>
      <c r="G1697" s="302"/>
    </row>
    <row r="1698" spans="2:7">
      <c r="B1698" s="302"/>
      <c r="C1698" s="302"/>
      <c r="D1698" s="302"/>
      <c r="E1698" s="302"/>
      <c r="F1698" s="302"/>
      <c r="G1698" s="302"/>
    </row>
    <row r="1699" spans="2:7">
      <c r="B1699" s="302"/>
      <c r="C1699" s="302"/>
      <c r="D1699" s="302"/>
      <c r="E1699" s="302"/>
      <c r="F1699" s="302"/>
      <c r="G1699" s="302"/>
    </row>
    <row r="1700" spans="2:7">
      <c r="B1700" s="302"/>
      <c r="C1700" s="302"/>
      <c r="D1700" s="302"/>
      <c r="E1700" s="302"/>
      <c r="F1700" s="302"/>
      <c r="G1700" s="302"/>
    </row>
    <row r="1701" spans="2:7">
      <c r="B1701" s="302"/>
      <c r="C1701" s="302"/>
      <c r="D1701" s="302"/>
      <c r="E1701" s="302"/>
      <c r="F1701" s="302"/>
      <c r="G1701" s="302"/>
    </row>
    <row r="1702" spans="2:7">
      <c r="B1702" s="302"/>
      <c r="C1702" s="302"/>
      <c r="D1702" s="302"/>
      <c r="E1702" s="302"/>
      <c r="F1702" s="302"/>
      <c r="G1702" s="302"/>
    </row>
    <row r="1703" spans="2:7">
      <c r="B1703" s="302"/>
      <c r="C1703" s="302"/>
      <c r="D1703" s="302"/>
      <c r="E1703" s="302"/>
      <c r="F1703" s="302"/>
      <c r="G1703" s="302"/>
    </row>
    <row r="1704" spans="2:7">
      <c r="B1704" s="302"/>
      <c r="C1704" s="302"/>
      <c r="D1704" s="302"/>
      <c r="E1704" s="302"/>
      <c r="F1704" s="302"/>
      <c r="G1704" s="302"/>
    </row>
    <row r="1705" spans="2:7">
      <c r="B1705" s="302"/>
      <c r="C1705" s="302"/>
      <c r="D1705" s="302"/>
      <c r="E1705" s="302"/>
      <c r="F1705" s="302"/>
      <c r="G1705" s="302"/>
    </row>
    <row r="1706" spans="2:7">
      <c r="B1706" s="302"/>
      <c r="C1706" s="302"/>
      <c r="D1706" s="302"/>
      <c r="E1706" s="302"/>
      <c r="F1706" s="302"/>
      <c r="G1706" s="302"/>
    </row>
    <row r="1707" spans="2:7">
      <c r="B1707" s="302"/>
      <c r="C1707" s="302"/>
      <c r="D1707" s="302"/>
      <c r="E1707" s="302"/>
      <c r="F1707" s="302"/>
      <c r="G1707" s="302"/>
    </row>
    <row r="1708" spans="2:7">
      <c r="B1708" s="302"/>
      <c r="C1708" s="302"/>
      <c r="D1708" s="302"/>
      <c r="E1708" s="302"/>
      <c r="F1708" s="302"/>
      <c r="G1708" s="302"/>
    </row>
    <row r="1709" spans="2:7">
      <c r="B1709" s="302"/>
      <c r="C1709" s="302"/>
      <c r="D1709" s="302"/>
      <c r="E1709" s="302"/>
      <c r="F1709" s="302"/>
      <c r="G1709" s="302"/>
    </row>
    <row r="1710" spans="2:7">
      <c r="B1710" s="302"/>
      <c r="C1710" s="302"/>
      <c r="D1710" s="302"/>
      <c r="E1710" s="302"/>
      <c r="F1710" s="302"/>
      <c r="G1710" s="302"/>
    </row>
    <row r="1711" spans="2:7">
      <c r="B1711" s="302"/>
      <c r="C1711" s="302"/>
      <c r="D1711" s="302"/>
      <c r="E1711" s="302"/>
      <c r="F1711" s="302"/>
      <c r="G1711" s="302"/>
    </row>
    <row r="1712" spans="2:7">
      <c r="B1712" s="302"/>
      <c r="C1712" s="302"/>
      <c r="D1712" s="302"/>
      <c r="E1712" s="302"/>
      <c r="F1712" s="302"/>
      <c r="G1712" s="302"/>
    </row>
    <row r="1713" spans="2:7">
      <c r="B1713" s="302"/>
      <c r="C1713" s="302"/>
      <c r="D1713" s="302"/>
      <c r="E1713" s="302"/>
      <c r="F1713" s="302"/>
      <c r="G1713" s="302"/>
    </row>
    <row r="1714" spans="2:7">
      <c r="B1714" s="302"/>
      <c r="C1714" s="302"/>
      <c r="D1714" s="302"/>
      <c r="E1714" s="302"/>
      <c r="F1714" s="302"/>
      <c r="G1714" s="302"/>
    </row>
    <row r="1715" spans="2:7">
      <c r="B1715" s="302"/>
      <c r="C1715" s="302"/>
      <c r="D1715" s="302"/>
      <c r="E1715" s="302"/>
      <c r="F1715" s="302"/>
      <c r="G1715" s="302"/>
    </row>
    <row r="1716" spans="2:7">
      <c r="B1716" s="302"/>
      <c r="C1716" s="302"/>
      <c r="D1716" s="302"/>
      <c r="E1716" s="302"/>
      <c r="F1716" s="302"/>
      <c r="G1716" s="302"/>
    </row>
    <row r="1717" spans="2:7">
      <c r="B1717" s="302"/>
      <c r="C1717" s="302"/>
      <c r="D1717" s="302"/>
      <c r="E1717" s="302"/>
      <c r="F1717" s="302"/>
      <c r="G1717" s="302"/>
    </row>
    <row r="1718" spans="2:7">
      <c r="B1718" s="302"/>
      <c r="C1718" s="302"/>
      <c r="D1718" s="302"/>
      <c r="E1718" s="302"/>
      <c r="F1718" s="302"/>
      <c r="G1718" s="302"/>
    </row>
    <row r="1719" spans="2:7">
      <c r="B1719" s="302"/>
      <c r="C1719" s="302"/>
      <c r="D1719" s="302"/>
      <c r="E1719" s="302"/>
      <c r="F1719" s="302"/>
      <c r="G1719" s="302"/>
    </row>
    <row r="1720" spans="2:7">
      <c r="B1720" s="302"/>
      <c r="C1720" s="302"/>
      <c r="D1720" s="302"/>
      <c r="E1720" s="302"/>
      <c r="F1720" s="302"/>
      <c r="G1720" s="302"/>
    </row>
    <row r="1721" spans="2:7">
      <c r="B1721" s="302"/>
      <c r="C1721" s="302"/>
      <c r="D1721" s="302"/>
      <c r="E1721" s="302"/>
      <c r="F1721" s="302"/>
      <c r="G1721" s="302"/>
    </row>
    <row r="1722" spans="2:7">
      <c r="B1722" s="302"/>
      <c r="C1722" s="302"/>
      <c r="D1722" s="302"/>
      <c r="E1722" s="302"/>
      <c r="F1722" s="302"/>
      <c r="G1722" s="302"/>
    </row>
    <row r="1723" spans="2:7">
      <c r="B1723" s="302"/>
      <c r="C1723" s="302"/>
      <c r="D1723" s="302"/>
      <c r="E1723" s="302"/>
      <c r="F1723" s="302"/>
      <c r="G1723" s="302"/>
    </row>
    <row r="1724" spans="2:7">
      <c r="B1724" s="302"/>
      <c r="C1724" s="302"/>
      <c r="D1724" s="302"/>
      <c r="E1724" s="302"/>
      <c r="F1724" s="302"/>
      <c r="G1724" s="302"/>
    </row>
    <row r="1725" spans="2:7">
      <c r="B1725" s="302"/>
      <c r="C1725" s="302"/>
      <c r="D1725" s="302"/>
      <c r="E1725" s="302"/>
      <c r="F1725" s="302"/>
      <c r="G1725" s="302"/>
    </row>
    <row r="1726" spans="2:7">
      <c r="B1726" s="302"/>
      <c r="C1726" s="302"/>
      <c r="D1726" s="302"/>
      <c r="E1726" s="302"/>
      <c r="F1726" s="302"/>
      <c r="G1726" s="302"/>
    </row>
    <row r="1727" spans="2:7">
      <c r="B1727" s="302"/>
      <c r="C1727" s="302"/>
      <c r="D1727" s="302"/>
      <c r="E1727" s="302"/>
      <c r="F1727" s="302"/>
      <c r="G1727" s="302"/>
    </row>
    <row r="1728" spans="2:7">
      <c r="B1728" s="302"/>
      <c r="C1728" s="302"/>
      <c r="D1728" s="302"/>
      <c r="E1728" s="302"/>
      <c r="F1728" s="302"/>
      <c r="G1728" s="302"/>
    </row>
    <row r="1729" spans="2:7">
      <c r="B1729" s="302"/>
      <c r="C1729" s="302"/>
      <c r="D1729" s="302"/>
      <c r="E1729" s="302"/>
      <c r="F1729" s="302"/>
      <c r="G1729" s="302"/>
    </row>
    <row r="1730" spans="2:7">
      <c r="B1730" s="302"/>
      <c r="C1730" s="302"/>
      <c r="D1730" s="302"/>
      <c r="E1730" s="302"/>
      <c r="F1730" s="302"/>
      <c r="G1730" s="302"/>
    </row>
    <row r="1731" spans="2:7">
      <c r="B1731" s="302"/>
      <c r="C1731" s="302"/>
      <c r="D1731" s="302"/>
      <c r="E1731" s="302"/>
      <c r="F1731" s="302"/>
      <c r="G1731" s="302"/>
    </row>
    <row r="1732" spans="2:7">
      <c r="B1732" s="302"/>
      <c r="C1732" s="302"/>
      <c r="D1732" s="302"/>
      <c r="E1732" s="302"/>
      <c r="F1732" s="302"/>
      <c r="G1732" s="302"/>
    </row>
    <row r="1733" spans="2:7">
      <c r="B1733" s="302"/>
      <c r="C1733" s="302"/>
      <c r="D1733" s="302"/>
      <c r="E1733" s="302"/>
      <c r="F1733" s="302"/>
      <c r="G1733" s="302"/>
    </row>
    <row r="1734" spans="2:7">
      <c r="B1734" s="302"/>
      <c r="C1734" s="302"/>
      <c r="D1734" s="302"/>
      <c r="E1734" s="302"/>
      <c r="F1734" s="302"/>
      <c r="G1734" s="302"/>
    </row>
    <row r="1735" spans="2:7">
      <c r="B1735" s="302"/>
      <c r="C1735" s="302"/>
      <c r="D1735" s="302"/>
      <c r="E1735" s="302"/>
      <c r="F1735" s="302"/>
      <c r="G1735" s="302"/>
    </row>
    <row r="1736" spans="2:7">
      <c r="B1736" s="302"/>
      <c r="C1736" s="302"/>
      <c r="D1736" s="302"/>
      <c r="E1736" s="302"/>
      <c r="F1736" s="302"/>
      <c r="G1736" s="302"/>
    </row>
    <row r="1737" spans="2:7">
      <c r="B1737" s="302"/>
      <c r="C1737" s="302"/>
      <c r="D1737" s="302"/>
      <c r="E1737" s="302"/>
      <c r="F1737" s="302"/>
      <c r="G1737" s="302"/>
    </row>
    <row r="1738" spans="2:7">
      <c r="B1738" s="302"/>
      <c r="C1738" s="302"/>
      <c r="D1738" s="302"/>
      <c r="E1738" s="302"/>
      <c r="F1738" s="302"/>
      <c r="G1738" s="302"/>
    </row>
    <row r="1739" spans="2:7">
      <c r="B1739" s="302"/>
      <c r="C1739" s="302"/>
      <c r="D1739" s="302"/>
      <c r="E1739" s="302"/>
      <c r="F1739" s="302"/>
      <c r="G1739" s="302"/>
    </row>
    <row r="1740" spans="2:7">
      <c r="B1740" s="302"/>
      <c r="C1740" s="302"/>
      <c r="D1740" s="302"/>
      <c r="E1740" s="302"/>
      <c r="F1740" s="302"/>
      <c r="G1740" s="302"/>
    </row>
    <row r="1741" spans="2:7">
      <c r="B1741" s="302"/>
      <c r="C1741" s="302"/>
      <c r="D1741" s="302"/>
      <c r="E1741" s="302"/>
      <c r="F1741" s="302"/>
      <c r="G1741" s="302"/>
    </row>
    <row r="1742" spans="2:7">
      <c r="B1742" s="302"/>
      <c r="C1742" s="302"/>
      <c r="D1742" s="302"/>
      <c r="E1742" s="302"/>
      <c r="F1742" s="302"/>
      <c r="G1742" s="302"/>
    </row>
    <row r="1743" spans="2:7">
      <c r="B1743" s="302"/>
      <c r="C1743" s="302"/>
      <c r="D1743" s="302"/>
      <c r="E1743" s="302"/>
      <c r="F1743" s="302"/>
      <c r="G1743" s="302"/>
    </row>
    <row r="1744" spans="2:7">
      <c r="B1744" s="302"/>
      <c r="C1744" s="302"/>
      <c r="D1744" s="302"/>
      <c r="E1744" s="302"/>
      <c r="F1744" s="302"/>
      <c r="G1744" s="302"/>
    </row>
    <row r="1745" spans="2:7">
      <c r="B1745" s="302"/>
      <c r="C1745" s="302"/>
      <c r="D1745" s="302"/>
      <c r="E1745" s="302"/>
      <c r="F1745" s="302"/>
      <c r="G1745" s="302"/>
    </row>
    <row r="1746" spans="2:7">
      <c r="B1746" s="302"/>
      <c r="C1746" s="302"/>
      <c r="D1746" s="302"/>
      <c r="E1746" s="302"/>
      <c r="F1746" s="302"/>
      <c r="G1746" s="302"/>
    </row>
    <row r="1747" spans="2:7">
      <c r="B1747" s="302"/>
      <c r="C1747" s="302"/>
      <c r="D1747" s="302"/>
      <c r="E1747" s="302"/>
      <c r="F1747" s="302"/>
      <c r="G1747" s="302"/>
    </row>
    <row r="1748" spans="2:7">
      <c r="B1748" s="302"/>
      <c r="C1748" s="302"/>
      <c r="D1748" s="302"/>
      <c r="E1748" s="302"/>
      <c r="F1748" s="302"/>
      <c r="G1748" s="302"/>
    </row>
    <row r="1749" spans="2:7">
      <c r="B1749" s="302"/>
      <c r="C1749" s="302"/>
      <c r="D1749" s="302"/>
      <c r="E1749" s="302"/>
      <c r="F1749" s="302"/>
      <c r="G1749" s="302"/>
    </row>
    <row r="1750" spans="2:7">
      <c r="B1750" s="302"/>
      <c r="C1750" s="302"/>
      <c r="D1750" s="302"/>
      <c r="E1750" s="302"/>
      <c r="F1750" s="302"/>
      <c r="G1750" s="302"/>
    </row>
    <row r="1751" spans="2:7">
      <c r="B1751" s="302"/>
      <c r="C1751" s="302"/>
      <c r="D1751" s="302"/>
      <c r="E1751" s="302"/>
      <c r="F1751" s="302"/>
      <c r="G1751" s="302"/>
    </row>
    <row r="1752" spans="2:7">
      <c r="B1752" s="302"/>
      <c r="C1752" s="302"/>
      <c r="D1752" s="302"/>
      <c r="E1752" s="302"/>
      <c r="F1752" s="302"/>
      <c r="G1752" s="302"/>
    </row>
    <row r="1753" spans="2:7">
      <c r="B1753" s="302"/>
      <c r="C1753" s="302"/>
      <c r="D1753" s="302"/>
      <c r="E1753" s="302"/>
      <c r="F1753" s="302"/>
      <c r="G1753" s="302"/>
    </row>
    <row r="1754" spans="2:7">
      <c r="B1754" s="302"/>
      <c r="C1754" s="302"/>
      <c r="D1754" s="302"/>
      <c r="E1754" s="302"/>
      <c r="F1754" s="302"/>
      <c r="G1754" s="302"/>
    </row>
    <row r="1755" spans="2:7">
      <c r="B1755" s="302"/>
      <c r="C1755" s="302"/>
      <c r="D1755" s="302"/>
      <c r="E1755" s="302"/>
      <c r="F1755" s="302"/>
      <c r="G1755" s="302"/>
    </row>
    <row r="1756" spans="2:7">
      <c r="B1756" s="302"/>
      <c r="C1756" s="302"/>
      <c r="D1756" s="302"/>
      <c r="E1756" s="302"/>
      <c r="F1756" s="302"/>
      <c r="G1756" s="302"/>
    </row>
    <row r="1757" spans="2:7">
      <c r="B1757" s="302"/>
      <c r="C1757" s="302"/>
      <c r="D1757" s="302"/>
      <c r="E1757" s="302"/>
      <c r="F1757" s="302"/>
      <c r="G1757" s="302"/>
    </row>
    <row r="1758" spans="2:7">
      <c r="B1758" s="302"/>
      <c r="C1758" s="302"/>
      <c r="D1758" s="302"/>
      <c r="E1758" s="302"/>
      <c r="F1758" s="302"/>
      <c r="G1758" s="302"/>
    </row>
    <row r="1759" spans="2:7">
      <c r="B1759" s="302"/>
      <c r="C1759" s="302"/>
      <c r="D1759" s="302"/>
      <c r="E1759" s="302"/>
      <c r="F1759" s="302"/>
      <c r="G1759" s="302"/>
    </row>
    <row r="1760" spans="2:7">
      <c r="B1760" s="302"/>
      <c r="C1760" s="302"/>
      <c r="D1760" s="302"/>
      <c r="E1760" s="302"/>
      <c r="F1760" s="302"/>
      <c r="G1760" s="302"/>
    </row>
    <row r="1761" spans="2:7">
      <c r="B1761" s="302"/>
      <c r="C1761" s="302"/>
      <c r="D1761" s="302"/>
      <c r="E1761" s="302"/>
      <c r="F1761" s="302"/>
      <c r="G1761" s="302"/>
    </row>
    <row r="1762" spans="2:7">
      <c r="B1762" s="302"/>
      <c r="C1762" s="302"/>
      <c r="D1762" s="302"/>
      <c r="E1762" s="302"/>
      <c r="F1762" s="302"/>
      <c r="G1762" s="302"/>
    </row>
    <row r="1763" spans="2:7">
      <c r="B1763" s="302"/>
      <c r="C1763" s="302"/>
      <c r="D1763" s="302"/>
      <c r="E1763" s="302"/>
      <c r="F1763" s="302"/>
      <c r="G1763" s="302"/>
    </row>
    <row r="1764" spans="2:7">
      <c r="B1764" s="302"/>
      <c r="C1764" s="302"/>
      <c r="D1764" s="302"/>
      <c r="E1764" s="302"/>
      <c r="F1764" s="302"/>
      <c r="G1764" s="302"/>
    </row>
    <row r="1765" spans="2:7">
      <c r="B1765" s="302"/>
      <c r="C1765" s="302"/>
      <c r="D1765" s="302"/>
      <c r="E1765" s="302"/>
      <c r="F1765" s="302"/>
      <c r="G1765" s="302"/>
    </row>
    <row r="1766" spans="2:7">
      <c r="B1766" s="302"/>
      <c r="C1766" s="302"/>
      <c r="D1766" s="302"/>
      <c r="E1766" s="302"/>
      <c r="F1766" s="302"/>
      <c r="G1766" s="302"/>
    </row>
    <row r="1767" spans="2:7">
      <c r="B1767" s="302"/>
      <c r="C1767" s="302"/>
      <c r="D1767" s="302"/>
      <c r="E1767" s="302"/>
      <c r="F1767" s="302"/>
      <c r="G1767" s="302"/>
    </row>
    <row r="1768" spans="2:7">
      <c r="B1768" s="302"/>
      <c r="C1768" s="302"/>
      <c r="D1768" s="302"/>
      <c r="E1768" s="302"/>
      <c r="F1768" s="302"/>
      <c r="G1768" s="302"/>
    </row>
    <row r="1769" spans="2:7">
      <c r="B1769" s="302"/>
      <c r="C1769" s="302"/>
      <c r="D1769" s="302"/>
      <c r="E1769" s="302"/>
      <c r="F1769" s="302"/>
      <c r="G1769" s="302"/>
    </row>
    <row r="1770" spans="2:7">
      <c r="B1770" s="302"/>
      <c r="C1770" s="302"/>
      <c r="D1770" s="302"/>
      <c r="E1770" s="302"/>
      <c r="F1770" s="302"/>
      <c r="G1770" s="302"/>
    </row>
    <row r="1771" spans="2:7">
      <c r="B1771" s="302"/>
      <c r="C1771" s="302"/>
      <c r="D1771" s="302"/>
      <c r="E1771" s="302"/>
      <c r="F1771" s="302"/>
      <c r="G1771" s="302"/>
    </row>
    <row r="1772" spans="2:7">
      <c r="B1772" s="302"/>
      <c r="C1772" s="302"/>
      <c r="D1772" s="302"/>
      <c r="E1772" s="302"/>
      <c r="F1772" s="302"/>
      <c r="G1772" s="302"/>
    </row>
    <row r="1773" spans="2:7">
      <c r="B1773" s="302"/>
      <c r="C1773" s="302"/>
      <c r="D1773" s="302"/>
      <c r="E1773" s="302"/>
      <c r="F1773" s="302"/>
      <c r="G1773" s="302"/>
    </row>
    <row r="1774" spans="2:7">
      <c r="B1774" s="302"/>
      <c r="C1774" s="302"/>
      <c r="D1774" s="302"/>
      <c r="E1774" s="302"/>
      <c r="F1774" s="302"/>
      <c r="G1774" s="302"/>
    </row>
    <row r="1775" spans="2:7">
      <c r="B1775" s="302"/>
      <c r="C1775" s="302"/>
      <c r="D1775" s="302"/>
      <c r="E1775" s="302"/>
      <c r="F1775" s="302"/>
      <c r="G1775" s="302"/>
    </row>
    <row r="1776" spans="2:7">
      <c r="B1776" s="302"/>
      <c r="C1776" s="302"/>
      <c r="D1776" s="302"/>
      <c r="E1776" s="302"/>
      <c r="F1776" s="302"/>
      <c r="G1776" s="302"/>
    </row>
    <row r="1777" spans="2:7">
      <c r="B1777" s="302"/>
      <c r="C1777" s="302"/>
      <c r="D1777" s="302"/>
      <c r="E1777" s="302"/>
      <c r="F1777" s="302"/>
      <c r="G1777" s="302"/>
    </row>
    <row r="1778" spans="2:7">
      <c r="B1778" s="302"/>
      <c r="C1778" s="302"/>
      <c r="D1778" s="302"/>
      <c r="E1778" s="302"/>
      <c r="F1778" s="302"/>
      <c r="G1778" s="302"/>
    </row>
    <row r="1779" spans="2:7">
      <c r="B1779" s="302"/>
      <c r="C1779" s="302"/>
      <c r="D1779" s="302"/>
      <c r="E1779" s="302"/>
      <c r="F1779" s="302"/>
      <c r="G1779" s="302"/>
    </row>
    <row r="1780" spans="2:7">
      <c r="B1780" s="302"/>
      <c r="C1780" s="302"/>
      <c r="D1780" s="302"/>
      <c r="E1780" s="302"/>
      <c r="F1780" s="302"/>
      <c r="G1780" s="302"/>
    </row>
    <row r="1781" spans="2:7">
      <c r="B1781" s="302"/>
      <c r="C1781" s="302"/>
      <c r="D1781" s="302"/>
      <c r="E1781" s="302"/>
      <c r="F1781" s="302"/>
      <c r="G1781" s="302"/>
    </row>
    <row r="1782" spans="2:7">
      <c r="B1782" s="302"/>
      <c r="C1782" s="302"/>
      <c r="D1782" s="302"/>
      <c r="E1782" s="302"/>
      <c r="F1782" s="302"/>
      <c r="G1782" s="302"/>
    </row>
    <row r="1783" spans="2:7">
      <c r="B1783" s="302"/>
      <c r="C1783" s="302"/>
      <c r="D1783" s="302"/>
      <c r="E1783" s="302"/>
      <c r="F1783" s="302"/>
      <c r="G1783" s="302"/>
    </row>
    <row r="1784" spans="2:7">
      <c r="B1784" s="302"/>
      <c r="C1784" s="302"/>
      <c r="D1784" s="302"/>
      <c r="E1784" s="302"/>
      <c r="F1784" s="302"/>
      <c r="G1784" s="302"/>
    </row>
    <row r="1785" spans="2:7">
      <c r="B1785" s="302"/>
      <c r="C1785" s="302"/>
      <c r="D1785" s="302"/>
      <c r="E1785" s="302"/>
      <c r="F1785" s="302"/>
      <c r="G1785" s="302"/>
    </row>
    <row r="1786" spans="2:7">
      <c r="B1786" s="302"/>
      <c r="C1786" s="302"/>
      <c r="D1786" s="302"/>
      <c r="E1786" s="302"/>
      <c r="F1786" s="302"/>
      <c r="G1786" s="302"/>
    </row>
    <row r="1787" spans="2:7">
      <c r="B1787" s="302"/>
      <c r="C1787" s="302"/>
      <c r="D1787" s="302"/>
      <c r="E1787" s="302"/>
      <c r="F1787" s="302"/>
      <c r="G1787" s="302"/>
    </row>
    <row r="1788" spans="2:7">
      <c r="B1788" s="302"/>
      <c r="C1788" s="302"/>
      <c r="D1788" s="302"/>
      <c r="E1788" s="302"/>
      <c r="F1788" s="302"/>
      <c r="G1788" s="302"/>
    </row>
    <row r="1789" spans="2:7">
      <c r="B1789" s="302"/>
      <c r="C1789" s="302"/>
      <c r="D1789" s="302"/>
      <c r="E1789" s="302"/>
      <c r="F1789" s="302"/>
      <c r="G1789" s="302"/>
    </row>
    <row r="1790" spans="2:7">
      <c r="B1790" s="302"/>
      <c r="C1790" s="302"/>
      <c r="D1790" s="302"/>
      <c r="E1790" s="302"/>
      <c r="F1790" s="302"/>
      <c r="G1790" s="302"/>
    </row>
    <row r="1791" spans="2:7">
      <c r="B1791" s="302"/>
      <c r="C1791" s="302"/>
      <c r="D1791" s="302"/>
      <c r="E1791" s="302"/>
      <c r="F1791" s="302"/>
      <c r="G1791" s="302"/>
    </row>
    <row r="1792" spans="2:7">
      <c r="B1792" s="302"/>
      <c r="C1792" s="302"/>
      <c r="D1792" s="302"/>
      <c r="E1792" s="302"/>
      <c r="F1792" s="302"/>
      <c r="G1792" s="302"/>
    </row>
    <row r="1793" spans="2:7">
      <c r="B1793" s="302"/>
      <c r="C1793" s="302"/>
      <c r="D1793" s="302"/>
      <c r="E1793" s="302"/>
      <c r="F1793" s="302"/>
      <c r="G1793" s="302"/>
    </row>
    <row r="1794" spans="2:7">
      <c r="B1794" s="302"/>
      <c r="C1794" s="302"/>
      <c r="D1794" s="302"/>
      <c r="E1794" s="302"/>
      <c r="F1794" s="302"/>
      <c r="G1794" s="302"/>
    </row>
    <row r="1795" spans="2:7">
      <c r="B1795" s="302"/>
      <c r="C1795" s="302"/>
      <c r="D1795" s="302"/>
      <c r="E1795" s="302"/>
      <c r="F1795" s="302"/>
      <c r="G1795" s="302"/>
    </row>
    <row r="1796" spans="2:7">
      <c r="B1796" s="302"/>
      <c r="C1796" s="302"/>
      <c r="D1796" s="302"/>
      <c r="E1796" s="302"/>
      <c r="F1796" s="302"/>
      <c r="G1796" s="302"/>
    </row>
    <row r="1797" spans="2:7">
      <c r="B1797" s="302"/>
      <c r="C1797" s="302"/>
      <c r="D1797" s="302"/>
      <c r="E1797" s="302"/>
      <c r="F1797" s="302"/>
      <c r="G1797" s="302"/>
    </row>
    <row r="1798" spans="2:7">
      <c r="B1798" s="302"/>
      <c r="C1798" s="302"/>
      <c r="D1798" s="302"/>
      <c r="E1798" s="302"/>
      <c r="F1798" s="302"/>
      <c r="G1798" s="302"/>
    </row>
    <row r="1799" spans="2:7">
      <c r="B1799" s="302"/>
      <c r="C1799" s="302"/>
      <c r="D1799" s="302"/>
      <c r="E1799" s="302"/>
      <c r="F1799" s="302"/>
      <c r="G1799" s="302"/>
    </row>
    <row r="1800" spans="2:7">
      <c r="B1800" s="302"/>
      <c r="C1800" s="302"/>
      <c r="D1800" s="302"/>
      <c r="E1800" s="302"/>
      <c r="F1800" s="302"/>
      <c r="G1800" s="302"/>
    </row>
    <row r="1801" spans="2:7">
      <c r="B1801" s="302"/>
      <c r="C1801" s="302"/>
      <c r="D1801" s="302"/>
      <c r="E1801" s="302"/>
      <c r="F1801" s="302"/>
      <c r="G1801" s="302"/>
    </row>
    <row r="1802" spans="2:7">
      <c r="B1802" s="302"/>
      <c r="C1802" s="302"/>
      <c r="D1802" s="302"/>
      <c r="E1802" s="302"/>
      <c r="F1802" s="302"/>
      <c r="G1802" s="302"/>
    </row>
    <row r="1803" spans="2:7">
      <c r="B1803" s="302"/>
      <c r="C1803" s="302"/>
      <c r="D1803" s="302"/>
      <c r="E1803" s="302"/>
      <c r="F1803" s="302"/>
      <c r="G1803" s="302"/>
    </row>
    <row r="1804" spans="2:7">
      <c r="B1804" s="302"/>
      <c r="C1804" s="302"/>
      <c r="D1804" s="302"/>
      <c r="E1804" s="302"/>
      <c r="F1804" s="302"/>
      <c r="G1804" s="302"/>
    </row>
    <row r="1805" spans="2:7">
      <c r="B1805" s="302"/>
      <c r="C1805" s="302"/>
      <c r="D1805" s="302"/>
      <c r="E1805" s="302"/>
      <c r="F1805" s="302"/>
      <c r="G1805" s="302"/>
    </row>
    <row r="1806" spans="2:7">
      <c r="B1806" s="302"/>
      <c r="C1806" s="302"/>
      <c r="D1806" s="302"/>
      <c r="E1806" s="302"/>
      <c r="F1806" s="302"/>
      <c r="G1806" s="302"/>
    </row>
    <row r="1807" spans="2:7">
      <c r="B1807" s="302"/>
      <c r="C1807" s="302"/>
      <c r="D1807" s="302"/>
      <c r="E1807" s="302"/>
      <c r="F1807" s="302"/>
      <c r="G1807" s="302"/>
    </row>
    <row r="1808" spans="2:7">
      <c r="B1808" s="302"/>
      <c r="C1808" s="302"/>
      <c r="D1808" s="302"/>
      <c r="E1808" s="302"/>
      <c r="F1808" s="302"/>
      <c r="G1808" s="302"/>
    </row>
    <row r="1809" spans="2:7">
      <c r="B1809" s="302"/>
      <c r="C1809" s="302"/>
      <c r="D1809" s="302"/>
      <c r="E1809" s="302"/>
      <c r="F1809" s="302"/>
      <c r="G1809" s="302"/>
    </row>
    <row r="1810" spans="2:7">
      <c r="B1810" s="302"/>
      <c r="C1810" s="302"/>
      <c r="D1810" s="302"/>
      <c r="E1810" s="302"/>
      <c r="F1810" s="302"/>
      <c r="G1810" s="302"/>
    </row>
    <row r="1811" spans="2:7">
      <c r="B1811" s="302"/>
      <c r="C1811" s="302"/>
      <c r="D1811" s="302"/>
      <c r="E1811" s="302"/>
      <c r="F1811" s="302"/>
      <c r="G1811" s="302"/>
    </row>
    <row r="1812" spans="2:7">
      <c r="B1812" s="302"/>
      <c r="C1812" s="302"/>
      <c r="D1812" s="302"/>
      <c r="E1812" s="302"/>
      <c r="F1812" s="302"/>
      <c r="G1812" s="302"/>
    </row>
    <row r="1813" spans="2:7">
      <c r="B1813" s="302"/>
      <c r="C1813" s="302"/>
      <c r="D1813" s="302"/>
      <c r="E1813" s="302"/>
      <c r="F1813" s="302"/>
      <c r="G1813" s="302"/>
    </row>
    <row r="1814" spans="2:7">
      <c r="B1814" s="302"/>
      <c r="C1814" s="302"/>
      <c r="D1814" s="302"/>
      <c r="E1814" s="302"/>
      <c r="F1814" s="302"/>
      <c r="G1814" s="302"/>
    </row>
    <row r="1815" spans="2:7">
      <c r="B1815" s="302"/>
      <c r="C1815" s="302"/>
      <c r="D1815" s="302"/>
      <c r="E1815" s="302"/>
      <c r="F1815" s="302"/>
      <c r="G1815" s="302"/>
    </row>
    <row r="1816" spans="2:7">
      <c r="B1816" s="302"/>
      <c r="C1816" s="302"/>
      <c r="D1816" s="302"/>
      <c r="E1816" s="302"/>
      <c r="F1816" s="302"/>
      <c r="G1816" s="302"/>
    </row>
    <row r="1817" spans="2:7">
      <c r="B1817" s="302"/>
      <c r="C1817" s="302"/>
      <c r="D1817" s="302"/>
      <c r="E1817" s="302"/>
      <c r="F1817" s="302"/>
      <c r="G1817" s="302"/>
    </row>
    <row r="1818" spans="2:7">
      <c r="B1818" s="302"/>
      <c r="C1818" s="302"/>
      <c r="D1818" s="302"/>
      <c r="E1818" s="302"/>
      <c r="F1818" s="302"/>
      <c r="G1818" s="302"/>
    </row>
    <row r="1819" spans="2:7">
      <c r="B1819" s="302"/>
      <c r="C1819" s="302"/>
      <c r="D1819" s="302"/>
      <c r="E1819" s="302"/>
      <c r="F1819" s="302"/>
      <c r="G1819" s="302"/>
    </row>
    <row r="1820" spans="2:7">
      <c r="B1820" s="302"/>
      <c r="C1820" s="302"/>
      <c r="D1820" s="302"/>
      <c r="E1820" s="302"/>
      <c r="F1820" s="302"/>
      <c r="G1820" s="302"/>
    </row>
    <row r="1821" spans="2:7">
      <c r="B1821" s="302"/>
      <c r="C1821" s="302"/>
      <c r="D1821" s="302"/>
      <c r="E1821" s="302"/>
      <c r="F1821" s="302"/>
      <c r="G1821" s="302"/>
    </row>
    <row r="1822" spans="2:7">
      <c r="B1822" s="302"/>
      <c r="C1822" s="302"/>
      <c r="D1822" s="302"/>
      <c r="E1822" s="302"/>
      <c r="F1822" s="302"/>
      <c r="G1822" s="302"/>
    </row>
    <row r="1823" spans="2:7">
      <c r="B1823" s="302"/>
      <c r="C1823" s="302"/>
      <c r="D1823" s="302"/>
      <c r="E1823" s="302"/>
      <c r="F1823" s="302"/>
      <c r="G1823" s="302"/>
    </row>
    <row r="1824" spans="2:7">
      <c r="B1824" s="302"/>
      <c r="C1824" s="302"/>
      <c r="D1824" s="302"/>
      <c r="E1824" s="302"/>
      <c r="F1824" s="302"/>
      <c r="G1824" s="302"/>
    </row>
    <row r="1825" spans="2:7">
      <c r="B1825" s="302"/>
      <c r="C1825" s="302"/>
      <c r="D1825" s="302"/>
      <c r="E1825" s="302"/>
      <c r="F1825" s="302"/>
      <c r="G1825" s="302"/>
    </row>
    <row r="1826" spans="2:7">
      <c r="B1826" s="302"/>
      <c r="C1826" s="302"/>
      <c r="D1826" s="302"/>
      <c r="E1826" s="302"/>
      <c r="F1826" s="302"/>
      <c r="G1826" s="302"/>
    </row>
    <row r="1827" spans="2:7">
      <c r="B1827" s="302"/>
      <c r="C1827" s="302"/>
      <c r="D1827" s="302"/>
      <c r="E1827" s="302"/>
      <c r="F1827" s="302"/>
      <c r="G1827" s="302"/>
    </row>
    <row r="1828" spans="2:7">
      <c r="B1828" s="302"/>
      <c r="C1828" s="302"/>
      <c r="D1828" s="302"/>
      <c r="E1828" s="302"/>
      <c r="F1828" s="302"/>
      <c r="G1828" s="302"/>
    </row>
    <row r="1829" spans="2:7">
      <c r="B1829" s="302"/>
      <c r="C1829" s="302"/>
      <c r="D1829" s="302"/>
      <c r="E1829" s="302"/>
      <c r="F1829" s="302"/>
      <c r="G1829" s="302"/>
    </row>
    <row r="1830" spans="2:7">
      <c r="B1830" s="302"/>
      <c r="C1830" s="302"/>
      <c r="D1830" s="302"/>
      <c r="E1830" s="302"/>
      <c r="F1830" s="302"/>
      <c r="G1830" s="302"/>
    </row>
    <row r="1831" spans="2:7">
      <c r="B1831" s="302"/>
      <c r="C1831" s="302"/>
      <c r="D1831" s="302"/>
      <c r="E1831" s="302"/>
      <c r="F1831" s="302"/>
      <c r="G1831" s="302"/>
    </row>
    <row r="1832" spans="2:7">
      <c r="B1832" s="302"/>
      <c r="C1832" s="302"/>
      <c r="D1832" s="302"/>
      <c r="E1832" s="302"/>
      <c r="F1832" s="302"/>
      <c r="G1832" s="302"/>
    </row>
    <row r="1833" spans="2:7">
      <c r="B1833" s="302"/>
      <c r="C1833" s="302"/>
      <c r="D1833" s="302"/>
      <c r="E1833" s="302"/>
      <c r="F1833" s="302"/>
      <c r="G1833" s="302"/>
    </row>
    <row r="1834" spans="2:7">
      <c r="B1834" s="302"/>
      <c r="C1834" s="302"/>
      <c r="D1834" s="302"/>
      <c r="E1834" s="302"/>
      <c r="F1834" s="302"/>
      <c r="G1834" s="302"/>
    </row>
    <row r="1835" spans="2:7">
      <c r="B1835" s="302"/>
      <c r="C1835" s="302"/>
      <c r="D1835" s="302"/>
      <c r="E1835" s="302"/>
      <c r="F1835" s="302"/>
      <c r="G1835" s="302"/>
    </row>
    <row r="1836" spans="2:7">
      <c r="B1836" s="302"/>
      <c r="C1836" s="302"/>
      <c r="D1836" s="302"/>
      <c r="E1836" s="302"/>
      <c r="F1836" s="302"/>
      <c r="G1836" s="302"/>
    </row>
    <row r="1837" spans="2:7">
      <c r="B1837" s="302"/>
      <c r="C1837" s="302"/>
      <c r="D1837" s="302"/>
      <c r="E1837" s="302"/>
      <c r="F1837" s="302"/>
      <c r="G1837" s="302"/>
    </row>
    <row r="1838" spans="2:7">
      <c r="B1838" s="302"/>
      <c r="C1838" s="302"/>
      <c r="D1838" s="302"/>
      <c r="E1838" s="302"/>
      <c r="F1838" s="302"/>
      <c r="G1838" s="302"/>
    </row>
    <row r="1839" spans="2:7">
      <c r="B1839" s="302"/>
      <c r="C1839" s="302"/>
      <c r="D1839" s="302"/>
      <c r="E1839" s="302"/>
      <c r="F1839" s="302"/>
      <c r="G1839" s="302"/>
    </row>
    <row r="1840" spans="2:7">
      <c r="B1840" s="302"/>
      <c r="C1840" s="302"/>
      <c r="D1840" s="302"/>
      <c r="E1840" s="302"/>
      <c r="F1840" s="302"/>
      <c r="G1840" s="302"/>
    </row>
    <row r="1841" spans="2:7">
      <c r="B1841" s="302"/>
      <c r="C1841" s="302"/>
      <c r="D1841" s="302"/>
      <c r="E1841" s="302"/>
      <c r="F1841" s="302"/>
      <c r="G1841" s="302"/>
    </row>
    <row r="1842" spans="2:7">
      <c r="B1842" s="302"/>
      <c r="C1842" s="302"/>
      <c r="D1842" s="302"/>
      <c r="E1842" s="302"/>
      <c r="F1842" s="302"/>
      <c r="G1842" s="302"/>
    </row>
    <row r="1843" spans="2:7">
      <c r="B1843" s="302"/>
      <c r="C1843" s="302"/>
      <c r="D1843" s="302"/>
      <c r="E1843" s="302"/>
      <c r="F1843" s="302"/>
      <c r="G1843" s="302"/>
    </row>
    <row r="1844" spans="2:7">
      <c r="B1844" s="302"/>
      <c r="C1844" s="302"/>
      <c r="D1844" s="302"/>
      <c r="E1844" s="302"/>
      <c r="F1844" s="302"/>
      <c r="G1844" s="302"/>
    </row>
    <row r="1845" spans="2:7">
      <c r="B1845" s="302"/>
      <c r="C1845" s="302"/>
      <c r="D1845" s="302"/>
      <c r="E1845" s="302"/>
      <c r="F1845" s="302"/>
      <c r="G1845" s="302"/>
    </row>
    <row r="1846" spans="2:7">
      <c r="B1846" s="302"/>
      <c r="C1846" s="302"/>
      <c r="D1846" s="302"/>
      <c r="E1846" s="302"/>
      <c r="F1846" s="302"/>
      <c r="G1846" s="302"/>
    </row>
    <row r="1847" spans="2:7">
      <c r="B1847" s="302"/>
      <c r="C1847" s="302"/>
      <c r="D1847" s="302"/>
      <c r="E1847" s="302"/>
      <c r="F1847" s="302"/>
      <c r="G1847" s="302"/>
    </row>
    <row r="1848" spans="2:7">
      <c r="B1848" s="302"/>
      <c r="C1848" s="302"/>
      <c r="D1848" s="302"/>
      <c r="E1848" s="302"/>
      <c r="F1848" s="302"/>
      <c r="G1848" s="302"/>
    </row>
    <row r="1849" spans="2:7">
      <c r="B1849" s="302"/>
      <c r="C1849" s="302"/>
      <c r="D1849" s="302"/>
      <c r="E1849" s="302"/>
      <c r="F1849" s="302"/>
      <c r="G1849" s="302"/>
    </row>
    <row r="1850" spans="2:7">
      <c r="B1850" s="302"/>
      <c r="C1850" s="302"/>
      <c r="D1850" s="302"/>
      <c r="E1850" s="302"/>
      <c r="F1850" s="302"/>
      <c r="G1850" s="302"/>
    </row>
    <row r="1851" spans="2:7">
      <c r="B1851" s="302"/>
      <c r="C1851" s="302"/>
      <c r="D1851" s="302"/>
      <c r="E1851" s="302"/>
      <c r="F1851" s="302"/>
      <c r="G1851" s="302"/>
    </row>
    <row r="1852" spans="2:7">
      <c r="B1852" s="302"/>
      <c r="C1852" s="302"/>
      <c r="D1852" s="302"/>
      <c r="E1852" s="302"/>
      <c r="F1852" s="302"/>
      <c r="G1852" s="302"/>
    </row>
    <row r="1853" spans="2:7">
      <c r="B1853" s="302"/>
      <c r="C1853" s="302"/>
      <c r="D1853" s="302"/>
      <c r="E1853" s="302"/>
      <c r="F1853" s="302"/>
      <c r="G1853" s="302"/>
    </row>
    <row r="1854" spans="2:7">
      <c r="B1854" s="302"/>
      <c r="C1854" s="302"/>
      <c r="D1854" s="302"/>
      <c r="E1854" s="302"/>
      <c r="F1854" s="302"/>
      <c r="G1854" s="302"/>
    </row>
    <row r="1855" spans="2:7">
      <c r="B1855" s="302"/>
      <c r="C1855" s="302"/>
      <c r="D1855" s="302"/>
      <c r="E1855" s="302"/>
      <c r="F1855" s="302"/>
      <c r="G1855" s="302"/>
    </row>
    <row r="1856" spans="2:7">
      <c r="B1856" s="302"/>
      <c r="C1856" s="302"/>
      <c r="D1856" s="302"/>
      <c r="E1856" s="302"/>
      <c r="F1856" s="302"/>
      <c r="G1856" s="302"/>
    </row>
    <row r="1857" spans="2:7">
      <c r="B1857" s="302"/>
      <c r="C1857" s="302"/>
      <c r="D1857" s="302"/>
      <c r="E1857" s="302"/>
      <c r="F1857" s="302"/>
      <c r="G1857" s="302"/>
    </row>
    <row r="1858" spans="2:7">
      <c r="B1858" s="302"/>
      <c r="C1858" s="302"/>
      <c r="D1858" s="302"/>
      <c r="E1858" s="302"/>
      <c r="F1858" s="302"/>
      <c r="G1858" s="302"/>
    </row>
    <row r="1859" spans="2:7">
      <c r="B1859" s="302"/>
      <c r="C1859" s="302"/>
      <c r="D1859" s="302"/>
      <c r="E1859" s="302"/>
      <c r="F1859" s="302"/>
      <c r="G1859" s="302"/>
    </row>
    <row r="1860" spans="2:7">
      <c r="B1860" s="302"/>
      <c r="C1860" s="302"/>
      <c r="D1860" s="302"/>
      <c r="E1860" s="302"/>
      <c r="F1860" s="302"/>
      <c r="G1860" s="302"/>
    </row>
    <row r="1861" spans="2:7">
      <c r="B1861" s="302"/>
      <c r="C1861" s="302"/>
      <c r="D1861" s="302"/>
      <c r="E1861" s="302"/>
      <c r="F1861" s="302"/>
      <c r="G1861" s="302"/>
    </row>
    <row r="1862" spans="2:7">
      <c r="B1862" s="302"/>
      <c r="C1862" s="302"/>
      <c r="D1862" s="302"/>
      <c r="E1862" s="302"/>
      <c r="F1862" s="302"/>
      <c r="G1862" s="302"/>
    </row>
    <row r="1863" spans="2:7">
      <c r="B1863" s="302"/>
      <c r="C1863" s="302"/>
      <c r="D1863" s="302"/>
      <c r="E1863" s="302"/>
      <c r="F1863" s="302"/>
      <c r="G1863" s="302"/>
    </row>
    <row r="1864" spans="2:7">
      <c r="D1864" s="302"/>
      <c r="E1864" s="302"/>
      <c r="F1864" s="302"/>
      <c r="G1864" s="302"/>
    </row>
    <row r="1865" spans="2:7">
      <c r="B1865" s="302"/>
      <c r="C1865" s="302"/>
      <c r="D1865" s="302"/>
      <c r="E1865" s="302"/>
      <c r="F1865" s="302"/>
      <c r="G1865" s="302"/>
    </row>
    <row r="1866" spans="2:7">
      <c r="B1866" s="302"/>
      <c r="C1866" s="302"/>
      <c r="D1866" s="302"/>
      <c r="E1866" s="302"/>
      <c r="F1866" s="302"/>
      <c r="G1866" s="302"/>
    </row>
    <row r="1867" spans="2:7">
      <c r="B1867" s="302"/>
      <c r="C1867" s="302"/>
      <c r="D1867" s="302"/>
      <c r="E1867" s="302"/>
      <c r="F1867" s="302"/>
      <c r="G1867" s="302"/>
    </row>
    <row r="1868" spans="2:7">
      <c r="D1868" s="302"/>
      <c r="E1868" s="302"/>
      <c r="F1868" s="302"/>
      <c r="G1868" s="302"/>
    </row>
    <row r="1869" spans="2:7">
      <c r="B1869" s="302"/>
      <c r="C1869" s="302"/>
      <c r="D1869" s="302"/>
      <c r="E1869" s="302"/>
      <c r="F1869" s="302"/>
      <c r="G1869" s="302"/>
    </row>
    <row r="1870" spans="2:7">
      <c r="B1870" s="302"/>
      <c r="C1870" s="302"/>
      <c r="D1870" s="302"/>
      <c r="E1870" s="302"/>
      <c r="F1870" s="302"/>
      <c r="G1870" s="302"/>
    </row>
    <row r="1871" spans="2:7">
      <c r="B1871" s="302"/>
      <c r="C1871" s="302"/>
      <c r="D1871" s="302"/>
      <c r="E1871" s="302"/>
      <c r="F1871" s="302"/>
      <c r="G1871" s="302"/>
    </row>
    <row r="1872" spans="2:7">
      <c r="B1872" s="302"/>
      <c r="C1872" s="302"/>
      <c r="D1872" s="302"/>
      <c r="E1872" s="302"/>
      <c r="F1872" s="302"/>
      <c r="G1872" s="302"/>
    </row>
    <row r="1873" spans="2:7">
      <c r="B1873" s="302"/>
      <c r="C1873" s="302"/>
      <c r="D1873" s="302"/>
      <c r="E1873" s="302"/>
      <c r="F1873" s="302"/>
      <c r="G1873" s="302"/>
    </row>
    <row r="1874" spans="2:7">
      <c r="B1874" s="302"/>
      <c r="C1874" s="302"/>
      <c r="D1874" s="302"/>
      <c r="E1874" s="302"/>
      <c r="F1874" s="302"/>
      <c r="G1874" s="302"/>
    </row>
    <row r="1875" spans="2:7">
      <c r="B1875" s="302"/>
      <c r="C1875" s="302"/>
      <c r="D1875" s="302"/>
      <c r="E1875" s="302"/>
      <c r="F1875" s="302"/>
      <c r="G1875" s="302"/>
    </row>
    <row r="1876" spans="2:7">
      <c r="B1876" s="302"/>
      <c r="C1876" s="302"/>
      <c r="D1876" s="302"/>
      <c r="E1876" s="302"/>
      <c r="F1876" s="302"/>
      <c r="G1876" s="302"/>
    </row>
    <row r="1877" spans="2:7">
      <c r="B1877" s="302"/>
      <c r="C1877" s="302"/>
      <c r="D1877" s="302"/>
      <c r="E1877" s="302"/>
      <c r="F1877" s="302"/>
      <c r="G1877" s="302"/>
    </row>
    <row r="1878" spans="2:7">
      <c r="B1878" s="302"/>
      <c r="C1878" s="302"/>
      <c r="D1878" s="302"/>
      <c r="E1878" s="302"/>
      <c r="F1878" s="302"/>
      <c r="G1878" s="302"/>
    </row>
    <row r="1879" spans="2:7">
      <c r="B1879" s="302"/>
      <c r="C1879" s="302"/>
      <c r="D1879" s="302"/>
      <c r="E1879" s="302"/>
      <c r="F1879" s="302"/>
      <c r="G1879" s="302"/>
    </row>
    <row r="1880" spans="2:7">
      <c r="B1880" s="302"/>
      <c r="C1880" s="302"/>
      <c r="D1880" s="302"/>
      <c r="E1880" s="302"/>
      <c r="F1880" s="302"/>
      <c r="G1880" s="302"/>
    </row>
    <row r="1881" spans="2:7">
      <c r="B1881" s="302"/>
      <c r="C1881" s="302"/>
      <c r="D1881" s="302"/>
      <c r="E1881" s="302"/>
      <c r="F1881" s="302"/>
      <c r="G1881" s="302"/>
    </row>
    <row r="1882" spans="2:7">
      <c r="B1882" s="302"/>
      <c r="C1882" s="302"/>
      <c r="D1882" s="302"/>
      <c r="E1882" s="302"/>
      <c r="F1882" s="302"/>
      <c r="G1882" s="302"/>
    </row>
    <row r="1883" spans="2:7">
      <c r="B1883" s="302"/>
      <c r="C1883" s="302"/>
      <c r="D1883" s="302"/>
      <c r="E1883" s="302"/>
      <c r="F1883" s="302"/>
      <c r="G1883" s="302"/>
    </row>
    <row r="1884" spans="2:7">
      <c r="B1884" s="302"/>
      <c r="C1884" s="302"/>
      <c r="D1884" s="302"/>
      <c r="E1884" s="302"/>
      <c r="F1884" s="302"/>
      <c r="G1884" s="302"/>
    </row>
    <row r="1885" spans="2:7">
      <c r="B1885" s="302"/>
      <c r="C1885" s="302"/>
      <c r="D1885" s="302"/>
      <c r="E1885" s="302"/>
      <c r="F1885" s="302"/>
      <c r="G1885" s="302"/>
    </row>
    <row r="1886" spans="2:7">
      <c r="B1886" s="302"/>
      <c r="C1886" s="302"/>
      <c r="D1886" s="302"/>
      <c r="E1886" s="302"/>
      <c r="F1886" s="302"/>
      <c r="G1886" s="302"/>
    </row>
    <row r="1887" spans="2:7">
      <c r="B1887" s="302"/>
      <c r="C1887" s="302"/>
      <c r="D1887" s="302"/>
      <c r="E1887" s="302"/>
      <c r="F1887" s="302"/>
      <c r="G1887" s="302"/>
    </row>
    <row r="1888" spans="2:7">
      <c r="B1888" s="302"/>
      <c r="C1888" s="302"/>
      <c r="D1888" s="302"/>
      <c r="E1888" s="302"/>
      <c r="F1888" s="302"/>
      <c r="G1888" s="302"/>
    </row>
    <row r="1889" spans="2:7">
      <c r="B1889" s="302"/>
      <c r="C1889" s="302"/>
      <c r="D1889" s="302"/>
      <c r="E1889" s="302"/>
      <c r="F1889" s="302"/>
      <c r="G1889" s="302"/>
    </row>
    <row r="1890" spans="2:7">
      <c r="B1890" s="302"/>
      <c r="C1890" s="302"/>
      <c r="D1890" s="302"/>
      <c r="E1890" s="302"/>
      <c r="F1890" s="302"/>
      <c r="G1890" s="302"/>
    </row>
    <row r="1891" spans="2:7">
      <c r="B1891" s="302"/>
      <c r="C1891" s="302"/>
      <c r="D1891" s="302"/>
      <c r="E1891" s="302"/>
      <c r="F1891" s="302"/>
      <c r="G1891" s="302"/>
    </row>
    <row r="1892" spans="2:7">
      <c r="B1892" s="302"/>
      <c r="C1892" s="302"/>
      <c r="D1892" s="302"/>
      <c r="E1892" s="302"/>
      <c r="F1892" s="302"/>
      <c r="G1892" s="302"/>
    </row>
    <row r="1893" spans="2:7">
      <c r="B1893" s="302"/>
      <c r="C1893" s="302"/>
      <c r="D1893" s="302"/>
      <c r="E1893" s="302"/>
      <c r="F1893" s="302"/>
      <c r="G1893" s="302"/>
    </row>
    <row r="1894" spans="2:7">
      <c r="B1894" s="302"/>
      <c r="C1894" s="302"/>
      <c r="D1894" s="302"/>
      <c r="E1894" s="302"/>
      <c r="F1894" s="302"/>
      <c r="G1894" s="302"/>
    </row>
    <row r="1895" spans="2:7">
      <c r="B1895" s="302"/>
      <c r="C1895" s="302"/>
      <c r="D1895" s="302"/>
      <c r="E1895" s="302"/>
      <c r="F1895" s="302"/>
      <c r="G1895" s="302"/>
    </row>
    <row r="1896" spans="2:7">
      <c r="B1896" s="302"/>
      <c r="C1896" s="302"/>
      <c r="D1896" s="302"/>
      <c r="E1896" s="302"/>
      <c r="F1896" s="302"/>
      <c r="G1896" s="302"/>
    </row>
    <row r="1897" spans="2:7">
      <c r="B1897" s="302"/>
      <c r="C1897" s="302"/>
      <c r="D1897" s="302"/>
      <c r="E1897" s="302"/>
      <c r="F1897" s="302"/>
      <c r="G1897" s="302"/>
    </row>
    <row r="1898" spans="2:7">
      <c r="B1898" s="302"/>
      <c r="C1898" s="302"/>
      <c r="D1898" s="302"/>
      <c r="E1898" s="302"/>
      <c r="F1898" s="302"/>
      <c r="G1898" s="302"/>
    </row>
    <row r="1899" spans="2:7">
      <c r="B1899" s="302"/>
      <c r="C1899" s="302"/>
      <c r="D1899" s="302"/>
      <c r="E1899" s="302"/>
      <c r="F1899" s="302"/>
      <c r="G1899" s="302"/>
    </row>
    <row r="1900" spans="2:7">
      <c r="B1900" s="302"/>
      <c r="C1900" s="302"/>
      <c r="D1900" s="302"/>
      <c r="E1900" s="302"/>
      <c r="F1900" s="302"/>
      <c r="G1900" s="302"/>
    </row>
    <row r="1901" spans="2:7">
      <c r="B1901" s="302"/>
      <c r="C1901" s="302"/>
      <c r="D1901" s="302"/>
      <c r="E1901" s="302"/>
      <c r="F1901" s="302"/>
      <c r="G1901" s="302"/>
    </row>
    <row r="1902" spans="2:7">
      <c r="B1902" s="302"/>
      <c r="C1902" s="302"/>
      <c r="D1902" s="302"/>
      <c r="E1902" s="302"/>
      <c r="F1902" s="302"/>
      <c r="G1902" s="302"/>
    </row>
    <row r="1903" spans="2:7">
      <c r="B1903" s="302"/>
      <c r="C1903" s="302"/>
      <c r="D1903" s="302"/>
      <c r="E1903" s="302"/>
      <c r="F1903" s="302"/>
      <c r="G1903" s="302"/>
    </row>
    <row r="1904" spans="2:7">
      <c r="B1904" s="302"/>
      <c r="C1904" s="302"/>
      <c r="D1904" s="302"/>
      <c r="E1904" s="302"/>
      <c r="F1904" s="302"/>
      <c r="G1904" s="302"/>
    </row>
    <row r="1905" spans="2:7">
      <c r="B1905" s="302"/>
      <c r="C1905" s="302"/>
      <c r="D1905" s="302"/>
      <c r="E1905" s="302"/>
      <c r="F1905" s="302"/>
      <c r="G1905" s="302"/>
    </row>
    <row r="1906" spans="2:7">
      <c r="B1906" s="302"/>
      <c r="C1906" s="302"/>
      <c r="D1906" s="302"/>
      <c r="E1906" s="302"/>
      <c r="F1906" s="302"/>
      <c r="G1906" s="302"/>
    </row>
    <row r="1907" spans="2:7">
      <c r="D1907" s="302"/>
      <c r="E1907" s="302"/>
      <c r="F1907" s="302"/>
      <c r="G1907" s="302"/>
    </row>
    <row r="1908" spans="2:7">
      <c r="B1908" s="302"/>
      <c r="C1908" s="302"/>
      <c r="D1908" s="302"/>
      <c r="E1908" s="302"/>
      <c r="F1908" s="302"/>
      <c r="G1908" s="302"/>
    </row>
    <row r="1909" spans="2:7">
      <c r="B1909" s="302"/>
      <c r="C1909" s="302"/>
      <c r="D1909" s="302"/>
      <c r="E1909" s="302"/>
      <c r="F1909" s="302"/>
      <c r="G1909" s="302"/>
    </row>
    <row r="1910" spans="2:7">
      <c r="B1910" s="302"/>
      <c r="C1910" s="302"/>
      <c r="D1910" s="302"/>
      <c r="E1910" s="302"/>
      <c r="F1910" s="302"/>
      <c r="G1910" s="302"/>
    </row>
    <row r="1911" spans="2:7">
      <c r="B1911" s="302"/>
      <c r="C1911" s="302"/>
      <c r="D1911" s="302"/>
      <c r="E1911" s="302"/>
      <c r="F1911" s="302"/>
      <c r="G1911" s="302"/>
    </row>
    <row r="1912" spans="2:7">
      <c r="B1912" s="302"/>
      <c r="C1912" s="302"/>
      <c r="D1912" s="302"/>
      <c r="E1912" s="302"/>
      <c r="F1912" s="302"/>
      <c r="G1912" s="302"/>
    </row>
    <row r="1913" spans="2:7">
      <c r="B1913" s="302"/>
      <c r="C1913" s="302"/>
      <c r="D1913" s="302"/>
      <c r="E1913" s="302"/>
      <c r="F1913" s="302"/>
      <c r="G1913" s="302"/>
    </row>
    <row r="1914" spans="2:7">
      <c r="B1914" s="302"/>
      <c r="C1914" s="302"/>
      <c r="D1914" s="302"/>
      <c r="E1914" s="302"/>
      <c r="F1914" s="302"/>
      <c r="G1914" s="302"/>
    </row>
    <row r="1915" spans="2:7">
      <c r="B1915" s="302"/>
      <c r="C1915" s="302"/>
      <c r="D1915" s="302"/>
      <c r="E1915" s="302"/>
      <c r="F1915" s="302"/>
      <c r="G1915" s="302"/>
    </row>
    <row r="1916" spans="2:7">
      <c r="B1916" s="302"/>
      <c r="C1916" s="302"/>
      <c r="D1916" s="302"/>
      <c r="E1916" s="302"/>
      <c r="F1916" s="302"/>
      <c r="G1916" s="302"/>
    </row>
    <row r="1917" spans="2:7">
      <c r="B1917" s="302"/>
      <c r="C1917" s="302"/>
      <c r="D1917" s="302"/>
      <c r="E1917" s="302"/>
      <c r="F1917" s="302"/>
      <c r="G1917" s="302"/>
    </row>
    <row r="1918" spans="2:7">
      <c r="B1918" s="302"/>
      <c r="C1918" s="302"/>
      <c r="D1918" s="302"/>
      <c r="E1918" s="302"/>
      <c r="F1918" s="302"/>
      <c r="G1918" s="302"/>
    </row>
    <row r="1919" spans="2:7">
      <c r="B1919" s="302"/>
      <c r="C1919" s="302"/>
      <c r="D1919" s="302"/>
      <c r="E1919" s="302"/>
      <c r="F1919" s="302"/>
      <c r="G1919" s="302"/>
    </row>
    <row r="1920" spans="2:7">
      <c r="B1920" s="302"/>
      <c r="C1920" s="302"/>
      <c r="D1920" s="302"/>
      <c r="E1920" s="302"/>
      <c r="F1920" s="302"/>
      <c r="G1920" s="302"/>
    </row>
    <row r="1921" spans="2:7">
      <c r="B1921" s="302"/>
      <c r="C1921" s="302"/>
      <c r="D1921" s="302"/>
      <c r="E1921" s="302"/>
      <c r="F1921" s="302"/>
      <c r="G1921" s="302"/>
    </row>
    <row r="1922" spans="2:7">
      <c r="B1922" s="302"/>
      <c r="C1922" s="302"/>
      <c r="D1922" s="302"/>
      <c r="E1922" s="302"/>
      <c r="F1922" s="302"/>
      <c r="G1922" s="302"/>
    </row>
    <row r="1923" spans="2:7">
      <c r="B1923" s="302"/>
      <c r="C1923" s="302"/>
      <c r="D1923" s="302"/>
      <c r="E1923" s="302"/>
      <c r="F1923" s="302"/>
      <c r="G1923" s="302"/>
    </row>
    <row r="1924" spans="2:7">
      <c r="B1924" s="302"/>
      <c r="C1924" s="302"/>
      <c r="D1924" s="302"/>
      <c r="E1924" s="302"/>
      <c r="F1924" s="302"/>
      <c r="G1924" s="302"/>
    </row>
    <row r="1925" spans="2:7">
      <c r="B1925" s="302"/>
      <c r="C1925" s="302"/>
      <c r="D1925" s="302"/>
      <c r="E1925" s="302"/>
      <c r="F1925" s="302"/>
      <c r="G1925" s="302"/>
    </row>
    <row r="1926" spans="2:7">
      <c r="B1926" s="302"/>
      <c r="C1926" s="302"/>
      <c r="D1926" s="302"/>
      <c r="E1926" s="302"/>
      <c r="F1926" s="302"/>
      <c r="G1926" s="302"/>
    </row>
    <row r="1927" spans="2:7">
      <c r="B1927" s="302"/>
      <c r="C1927" s="302"/>
      <c r="D1927" s="302"/>
      <c r="E1927" s="302"/>
      <c r="F1927" s="302"/>
      <c r="G1927" s="302"/>
    </row>
    <row r="1928" spans="2:7">
      <c r="B1928" s="302"/>
      <c r="C1928" s="302"/>
      <c r="D1928" s="302"/>
      <c r="E1928" s="302"/>
      <c r="F1928" s="302"/>
      <c r="G1928" s="302"/>
    </row>
    <row r="1929" spans="2:7">
      <c r="B1929" s="302"/>
      <c r="C1929" s="302"/>
      <c r="D1929" s="302"/>
      <c r="E1929" s="302"/>
      <c r="F1929" s="302"/>
      <c r="G1929" s="302"/>
    </row>
    <row r="1930" spans="2:7">
      <c r="B1930" s="302"/>
      <c r="C1930" s="302"/>
      <c r="D1930" s="302"/>
      <c r="E1930" s="302"/>
      <c r="F1930" s="302"/>
      <c r="G1930" s="302"/>
    </row>
    <row r="1931" spans="2:7">
      <c r="B1931" s="302"/>
      <c r="C1931" s="302"/>
      <c r="D1931" s="302"/>
      <c r="E1931" s="302"/>
      <c r="F1931" s="302"/>
      <c r="G1931" s="302"/>
    </row>
    <row r="1932" spans="2:7">
      <c r="B1932" s="302"/>
      <c r="C1932" s="302"/>
      <c r="D1932" s="302"/>
      <c r="E1932" s="302"/>
      <c r="F1932" s="302"/>
      <c r="G1932" s="302"/>
    </row>
    <row r="1933" spans="2:7">
      <c r="B1933" s="302"/>
      <c r="C1933" s="302"/>
      <c r="D1933" s="302"/>
      <c r="E1933" s="302"/>
      <c r="F1933" s="302"/>
      <c r="G1933" s="302"/>
    </row>
    <row r="1934" spans="2:7">
      <c r="B1934" s="302"/>
      <c r="C1934" s="302"/>
      <c r="D1934" s="302"/>
      <c r="E1934" s="302"/>
      <c r="F1934" s="302"/>
      <c r="G1934" s="302"/>
    </row>
    <row r="1935" spans="2:7">
      <c r="B1935" s="302"/>
      <c r="C1935" s="302"/>
      <c r="D1935" s="302"/>
      <c r="E1935" s="302"/>
      <c r="F1935" s="302"/>
      <c r="G1935" s="302"/>
    </row>
    <row r="1936" spans="2:7">
      <c r="B1936" s="302"/>
      <c r="C1936" s="302"/>
      <c r="D1936" s="302"/>
      <c r="E1936" s="302"/>
      <c r="F1936" s="302"/>
      <c r="G1936" s="302"/>
    </row>
    <row r="1937" spans="2:7">
      <c r="B1937" s="302"/>
      <c r="C1937" s="302"/>
      <c r="D1937" s="302"/>
      <c r="E1937" s="302"/>
      <c r="F1937" s="302"/>
      <c r="G1937" s="302"/>
    </row>
    <row r="1938" spans="2:7">
      <c r="B1938" s="302"/>
      <c r="C1938" s="302"/>
      <c r="D1938" s="302"/>
      <c r="E1938" s="302"/>
      <c r="F1938" s="302"/>
      <c r="G1938" s="302"/>
    </row>
    <row r="1939" spans="2:7">
      <c r="B1939" s="302"/>
      <c r="C1939" s="302"/>
      <c r="D1939" s="302"/>
      <c r="E1939" s="302"/>
      <c r="F1939" s="302"/>
      <c r="G1939" s="302"/>
    </row>
    <row r="1940" spans="2:7">
      <c r="B1940" s="302"/>
      <c r="C1940" s="302"/>
      <c r="D1940" s="302"/>
      <c r="E1940" s="302"/>
      <c r="F1940" s="302"/>
      <c r="G1940" s="302"/>
    </row>
    <row r="1941" spans="2:7">
      <c r="B1941" s="302"/>
      <c r="C1941" s="302"/>
      <c r="D1941" s="302"/>
      <c r="E1941" s="302"/>
      <c r="F1941" s="302"/>
      <c r="G1941" s="302"/>
    </row>
    <row r="1942" spans="2:7">
      <c r="B1942" s="302"/>
      <c r="C1942" s="302"/>
      <c r="D1942" s="302"/>
      <c r="E1942" s="302"/>
      <c r="F1942" s="302"/>
      <c r="G1942" s="302"/>
    </row>
    <row r="1943" spans="2:7">
      <c r="B1943" s="302"/>
      <c r="C1943" s="302"/>
      <c r="D1943" s="302"/>
      <c r="E1943" s="302"/>
      <c r="F1943" s="302"/>
      <c r="G1943" s="302"/>
    </row>
    <row r="1944" spans="2:7">
      <c r="B1944" s="302"/>
      <c r="C1944" s="302"/>
      <c r="D1944" s="302"/>
      <c r="E1944" s="302"/>
      <c r="F1944" s="302"/>
      <c r="G1944" s="302"/>
    </row>
    <row r="1945" spans="2:7">
      <c r="B1945" s="302"/>
      <c r="C1945" s="302"/>
      <c r="D1945" s="302"/>
      <c r="E1945" s="302"/>
      <c r="F1945" s="302"/>
      <c r="G1945" s="302"/>
    </row>
    <row r="1946" spans="2:7">
      <c r="B1946" s="302"/>
      <c r="C1946" s="302"/>
      <c r="D1946" s="302"/>
      <c r="E1946" s="302"/>
      <c r="F1946" s="302"/>
      <c r="G1946" s="302"/>
    </row>
    <row r="1947" spans="2:7">
      <c r="B1947" s="302"/>
      <c r="C1947" s="302"/>
      <c r="D1947" s="302"/>
      <c r="E1947" s="302"/>
      <c r="F1947" s="302"/>
      <c r="G1947" s="302"/>
    </row>
    <row r="1948" spans="2:7">
      <c r="B1948" s="302"/>
      <c r="C1948" s="302"/>
      <c r="D1948" s="302"/>
      <c r="E1948" s="302"/>
      <c r="F1948" s="302"/>
      <c r="G1948" s="302"/>
    </row>
    <row r="1949" spans="2:7">
      <c r="B1949" s="302"/>
      <c r="C1949" s="302"/>
      <c r="D1949" s="302"/>
      <c r="E1949" s="302"/>
      <c r="F1949" s="302"/>
      <c r="G1949" s="302"/>
    </row>
    <row r="1950" spans="2:7">
      <c r="B1950" s="302"/>
      <c r="C1950" s="302"/>
      <c r="D1950" s="302"/>
      <c r="E1950" s="302"/>
      <c r="F1950" s="302"/>
      <c r="G1950" s="302"/>
    </row>
    <row r="1951" spans="2:7">
      <c r="B1951" s="302"/>
      <c r="C1951" s="302"/>
      <c r="D1951" s="302"/>
      <c r="E1951" s="302"/>
      <c r="F1951" s="302"/>
      <c r="G1951" s="302"/>
    </row>
    <row r="1952" spans="2:7">
      <c r="B1952" s="302"/>
      <c r="C1952" s="302"/>
      <c r="D1952" s="302"/>
      <c r="E1952" s="302"/>
      <c r="F1952" s="302"/>
      <c r="G1952" s="302"/>
    </row>
    <row r="1953" spans="2:7">
      <c r="B1953" s="302"/>
      <c r="C1953" s="302"/>
      <c r="D1953" s="302"/>
      <c r="E1953" s="302"/>
      <c r="F1953" s="302"/>
      <c r="G1953" s="302"/>
    </row>
    <row r="1954" spans="2:7">
      <c r="B1954" s="302"/>
      <c r="C1954" s="302"/>
      <c r="D1954" s="302"/>
      <c r="E1954" s="302"/>
      <c r="F1954" s="302"/>
      <c r="G1954" s="302"/>
    </row>
    <row r="1955" spans="2:7">
      <c r="B1955" s="302"/>
      <c r="C1955" s="302"/>
      <c r="D1955" s="302"/>
      <c r="E1955" s="302"/>
      <c r="F1955" s="302"/>
      <c r="G1955" s="302"/>
    </row>
    <row r="1956" spans="2:7">
      <c r="B1956" s="302"/>
      <c r="C1956" s="302"/>
      <c r="D1956" s="302"/>
      <c r="E1956" s="302"/>
      <c r="F1956" s="302"/>
      <c r="G1956" s="302"/>
    </row>
    <row r="1957" spans="2:7">
      <c r="B1957" s="302"/>
      <c r="C1957" s="302"/>
      <c r="D1957" s="302"/>
      <c r="E1957" s="302"/>
      <c r="F1957" s="302"/>
      <c r="G1957" s="302"/>
    </row>
    <row r="1958" spans="2:7">
      <c r="B1958" s="302"/>
      <c r="C1958" s="302"/>
      <c r="D1958" s="302"/>
      <c r="E1958" s="302"/>
      <c r="F1958" s="302"/>
      <c r="G1958" s="302"/>
    </row>
    <row r="1959" spans="2:7">
      <c r="B1959" s="302"/>
      <c r="C1959" s="302"/>
      <c r="D1959" s="302"/>
      <c r="E1959" s="302"/>
      <c r="F1959" s="302"/>
      <c r="G1959" s="302"/>
    </row>
    <row r="1960" spans="2:7">
      <c r="B1960" s="302"/>
      <c r="C1960" s="302"/>
      <c r="D1960" s="302"/>
      <c r="E1960" s="302"/>
      <c r="F1960" s="302"/>
      <c r="G1960" s="302"/>
    </row>
    <row r="1961" spans="2:7">
      <c r="B1961" s="302"/>
      <c r="C1961" s="302"/>
      <c r="D1961" s="302"/>
      <c r="E1961" s="302"/>
      <c r="F1961" s="302"/>
      <c r="G1961" s="302"/>
    </row>
    <row r="1962" spans="2:7">
      <c r="B1962" s="302"/>
      <c r="C1962" s="302"/>
      <c r="D1962" s="302"/>
      <c r="E1962" s="302"/>
      <c r="F1962" s="302"/>
      <c r="G1962" s="302"/>
    </row>
    <row r="1963" spans="2:7">
      <c r="B1963" s="302"/>
      <c r="C1963" s="302"/>
      <c r="D1963" s="302"/>
      <c r="E1963" s="302"/>
      <c r="F1963" s="302"/>
      <c r="G1963" s="302"/>
    </row>
    <row r="1964" spans="2:7">
      <c r="B1964" s="302"/>
      <c r="C1964" s="302"/>
      <c r="D1964" s="302"/>
      <c r="E1964" s="302"/>
      <c r="F1964" s="302"/>
      <c r="G1964" s="302"/>
    </row>
    <row r="1965" spans="2:7">
      <c r="B1965" s="302"/>
      <c r="C1965" s="302"/>
      <c r="D1965" s="302"/>
      <c r="E1965" s="302"/>
      <c r="F1965" s="302"/>
      <c r="G1965" s="302"/>
    </row>
    <row r="1966" spans="2:7">
      <c r="B1966" s="302"/>
      <c r="C1966" s="302"/>
      <c r="D1966" s="302"/>
      <c r="E1966" s="302"/>
      <c r="F1966" s="302"/>
      <c r="G1966" s="302"/>
    </row>
    <row r="1967" spans="2:7">
      <c r="B1967" s="302"/>
      <c r="C1967" s="302"/>
      <c r="D1967" s="302"/>
      <c r="E1967" s="302"/>
      <c r="F1967" s="302"/>
      <c r="G1967" s="302"/>
    </row>
    <row r="1968" spans="2:7">
      <c r="B1968" s="302"/>
      <c r="C1968" s="302"/>
      <c r="D1968" s="302"/>
      <c r="E1968" s="302"/>
      <c r="F1968" s="302"/>
      <c r="G1968" s="302"/>
    </row>
    <row r="1969" spans="2:7">
      <c r="B1969" s="302"/>
      <c r="C1969" s="302"/>
      <c r="D1969" s="302"/>
      <c r="E1969" s="302"/>
      <c r="F1969" s="302"/>
      <c r="G1969" s="302"/>
    </row>
    <row r="1970" spans="2:7">
      <c r="B1970" s="302"/>
      <c r="C1970" s="302"/>
      <c r="D1970" s="302"/>
      <c r="E1970" s="302"/>
      <c r="F1970" s="302"/>
      <c r="G1970" s="302"/>
    </row>
    <row r="1971" spans="2:7">
      <c r="B1971" s="302"/>
      <c r="C1971" s="302"/>
      <c r="D1971" s="302"/>
      <c r="E1971" s="302"/>
      <c r="F1971" s="302"/>
      <c r="G1971" s="302"/>
    </row>
    <row r="1972" spans="2:7">
      <c r="B1972" s="302"/>
      <c r="C1972" s="302"/>
      <c r="D1972" s="302"/>
      <c r="E1972" s="302"/>
      <c r="F1972" s="302"/>
      <c r="G1972" s="302"/>
    </row>
    <row r="1973" spans="2:7">
      <c r="B1973" s="302"/>
      <c r="C1973" s="302"/>
      <c r="D1973" s="302"/>
      <c r="E1973" s="302"/>
      <c r="F1973" s="302"/>
      <c r="G1973" s="302"/>
    </row>
    <row r="1974" spans="2:7">
      <c r="B1974" s="302"/>
      <c r="C1974" s="302"/>
      <c r="D1974" s="302"/>
      <c r="E1974" s="302"/>
      <c r="F1974" s="302"/>
      <c r="G1974" s="302"/>
    </row>
    <row r="1975" spans="2:7">
      <c r="B1975" s="302"/>
      <c r="C1975" s="302"/>
      <c r="D1975" s="302"/>
      <c r="E1975" s="302"/>
      <c r="F1975" s="302"/>
      <c r="G1975" s="302"/>
    </row>
    <row r="1976" spans="2:7">
      <c r="B1976" s="302"/>
      <c r="C1976" s="302"/>
      <c r="D1976" s="302"/>
      <c r="E1976" s="302"/>
      <c r="F1976" s="302"/>
      <c r="G1976" s="302"/>
    </row>
    <row r="1977" spans="2:7">
      <c r="B1977" s="302"/>
      <c r="C1977" s="302"/>
      <c r="D1977" s="302"/>
      <c r="E1977" s="302"/>
      <c r="F1977" s="302"/>
      <c r="G1977" s="302"/>
    </row>
    <row r="1978" spans="2:7">
      <c r="B1978" s="302"/>
      <c r="C1978" s="302"/>
      <c r="D1978" s="302"/>
      <c r="E1978" s="302"/>
      <c r="F1978" s="302"/>
      <c r="G1978" s="302"/>
    </row>
    <row r="1979" spans="2:7">
      <c r="B1979" s="302"/>
      <c r="C1979" s="302"/>
      <c r="D1979" s="302"/>
      <c r="E1979" s="302"/>
      <c r="F1979" s="302"/>
      <c r="G1979" s="302"/>
    </row>
    <row r="1980" spans="2:7">
      <c r="B1980" s="302"/>
      <c r="C1980" s="302"/>
      <c r="D1980" s="302"/>
      <c r="E1980" s="302"/>
      <c r="F1980" s="302"/>
      <c r="G1980" s="302"/>
    </row>
    <row r="1981" spans="2:7">
      <c r="B1981" s="302"/>
      <c r="C1981" s="302"/>
      <c r="D1981" s="302"/>
      <c r="E1981" s="302"/>
      <c r="F1981" s="302"/>
      <c r="G1981" s="302"/>
    </row>
    <row r="1982" spans="2:7">
      <c r="B1982" s="302"/>
      <c r="C1982" s="302"/>
      <c r="D1982" s="302"/>
      <c r="E1982" s="302"/>
      <c r="F1982" s="302"/>
      <c r="G1982" s="302"/>
    </row>
    <row r="1983" spans="2:7">
      <c r="B1983" s="302"/>
      <c r="C1983" s="302"/>
      <c r="D1983" s="302"/>
      <c r="E1983" s="302"/>
      <c r="F1983" s="302"/>
      <c r="G1983" s="302"/>
    </row>
    <row r="1984" spans="2:7">
      <c r="B1984" s="302"/>
      <c r="C1984" s="302"/>
      <c r="D1984" s="302"/>
      <c r="E1984" s="302"/>
      <c r="F1984" s="302"/>
      <c r="G1984" s="302"/>
    </row>
    <row r="1985" spans="2:7">
      <c r="B1985" s="302"/>
      <c r="C1985" s="302"/>
      <c r="D1985" s="302"/>
      <c r="E1985" s="302"/>
      <c r="F1985" s="302"/>
      <c r="G1985" s="302"/>
    </row>
    <row r="1986" spans="2:7">
      <c r="B1986" s="302"/>
      <c r="C1986" s="302"/>
      <c r="D1986" s="302"/>
      <c r="E1986" s="302"/>
      <c r="F1986" s="302"/>
      <c r="G1986" s="302"/>
    </row>
    <row r="1987" spans="2:7">
      <c r="B1987" s="302"/>
      <c r="C1987" s="302"/>
      <c r="D1987" s="302"/>
      <c r="E1987" s="302"/>
      <c r="F1987" s="302"/>
      <c r="G1987" s="302"/>
    </row>
    <row r="1988" spans="2:7">
      <c r="B1988" s="302"/>
      <c r="C1988" s="302"/>
      <c r="D1988" s="302"/>
      <c r="E1988" s="302"/>
      <c r="F1988" s="302"/>
      <c r="G1988" s="302"/>
    </row>
    <row r="1989" spans="2:7">
      <c r="B1989" s="302"/>
      <c r="C1989" s="302"/>
      <c r="D1989" s="302"/>
      <c r="E1989" s="302"/>
      <c r="F1989" s="302"/>
      <c r="G1989" s="302"/>
    </row>
    <row r="1990" spans="2:7">
      <c r="B1990" s="302"/>
      <c r="C1990" s="302"/>
      <c r="D1990" s="302"/>
      <c r="E1990" s="302"/>
      <c r="F1990" s="302"/>
      <c r="G1990" s="302"/>
    </row>
    <row r="1991" spans="2:7">
      <c r="B1991" s="302"/>
      <c r="C1991" s="302"/>
      <c r="D1991" s="302"/>
      <c r="E1991" s="302"/>
      <c r="F1991" s="302"/>
      <c r="G1991" s="302"/>
    </row>
    <row r="1992" spans="2:7">
      <c r="B1992" s="302"/>
      <c r="C1992" s="302"/>
      <c r="D1992" s="302"/>
      <c r="E1992" s="302"/>
      <c r="F1992" s="302"/>
      <c r="G1992" s="302"/>
    </row>
    <row r="1993" spans="2:7">
      <c r="B1993" s="302"/>
      <c r="C1993" s="302"/>
      <c r="D1993" s="302"/>
      <c r="E1993" s="302"/>
      <c r="F1993" s="302"/>
      <c r="G1993" s="302"/>
    </row>
    <row r="1994" spans="2:7">
      <c r="B1994" s="302"/>
      <c r="C1994" s="302"/>
      <c r="D1994" s="302"/>
      <c r="E1994" s="302"/>
      <c r="F1994" s="302"/>
      <c r="G1994" s="302"/>
    </row>
    <row r="1995" spans="2:7">
      <c r="B1995" s="302"/>
      <c r="C1995" s="302"/>
      <c r="D1995" s="302"/>
      <c r="E1995" s="302"/>
      <c r="F1995" s="302"/>
      <c r="G1995" s="302"/>
    </row>
    <row r="1996" spans="2:7">
      <c r="B1996" s="302"/>
      <c r="C1996" s="302"/>
      <c r="D1996" s="302"/>
      <c r="E1996" s="302"/>
      <c r="F1996" s="302"/>
      <c r="G1996" s="302"/>
    </row>
    <row r="1997" spans="2:7">
      <c r="B1997" s="302"/>
      <c r="C1997" s="302"/>
      <c r="D1997" s="302"/>
      <c r="E1997" s="302"/>
      <c r="F1997" s="302"/>
      <c r="G1997" s="302"/>
    </row>
    <row r="1998" spans="2:7">
      <c r="B1998" s="302"/>
      <c r="C1998" s="302"/>
      <c r="D1998" s="302"/>
      <c r="E1998" s="302"/>
      <c r="F1998" s="302"/>
      <c r="G1998" s="302"/>
    </row>
    <row r="1999" spans="2:7">
      <c r="B1999" s="302"/>
      <c r="C1999" s="302"/>
      <c r="D1999" s="302"/>
      <c r="E1999" s="302"/>
      <c r="F1999" s="302"/>
      <c r="G1999" s="302"/>
    </row>
    <row r="2000" spans="2:7">
      <c r="B2000" s="302"/>
      <c r="C2000" s="302"/>
      <c r="D2000" s="302"/>
      <c r="E2000" s="302"/>
      <c r="F2000" s="302"/>
      <c r="G2000" s="302"/>
    </row>
    <row r="2001" spans="2:7">
      <c r="B2001" s="302"/>
      <c r="C2001" s="302"/>
      <c r="D2001" s="302"/>
      <c r="E2001" s="302"/>
      <c r="F2001" s="302"/>
      <c r="G2001" s="302"/>
    </row>
    <row r="2002" spans="2:7">
      <c r="B2002" s="302"/>
      <c r="C2002" s="302"/>
      <c r="D2002" s="302"/>
      <c r="E2002" s="302"/>
      <c r="F2002" s="302"/>
      <c r="G2002" s="302"/>
    </row>
    <row r="2003" spans="2:7">
      <c r="B2003" s="302"/>
      <c r="C2003" s="302"/>
      <c r="D2003" s="302"/>
      <c r="E2003" s="302"/>
      <c r="F2003" s="302"/>
      <c r="G2003" s="302"/>
    </row>
    <row r="2004" spans="2:7">
      <c r="B2004" s="302"/>
      <c r="C2004" s="302"/>
      <c r="D2004" s="302"/>
      <c r="E2004" s="302"/>
      <c r="F2004" s="302"/>
      <c r="G2004" s="302"/>
    </row>
    <row r="2005" spans="2:7">
      <c r="B2005" s="302"/>
      <c r="C2005" s="302"/>
      <c r="D2005" s="302"/>
      <c r="E2005" s="302"/>
      <c r="F2005" s="302"/>
      <c r="G2005" s="302"/>
    </row>
    <row r="2006" spans="2:7">
      <c r="B2006" s="302"/>
      <c r="C2006" s="302"/>
      <c r="D2006" s="302"/>
      <c r="E2006" s="302"/>
      <c r="F2006" s="302"/>
      <c r="G2006" s="302"/>
    </row>
    <row r="2007" spans="2:7">
      <c r="B2007" s="302"/>
      <c r="C2007" s="302"/>
      <c r="D2007" s="302"/>
      <c r="E2007" s="302"/>
      <c r="F2007" s="302"/>
      <c r="G2007" s="302"/>
    </row>
    <row r="2008" spans="2:7">
      <c r="B2008" s="302"/>
      <c r="C2008" s="302"/>
      <c r="D2008" s="302"/>
      <c r="E2008" s="302"/>
      <c r="F2008" s="302"/>
      <c r="G2008" s="302"/>
    </row>
    <row r="2009" spans="2:7">
      <c r="B2009" s="302"/>
      <c r="C2009" s="302"/>
      <c r="D2009" s="302"/>
      <c r="E2009" s="302"/>
      <c r="F2009" s="302"/>
      <c r="G2009" s="302"/>
    </row>
    <row r="2010" spans="2:7">
      <c r="B2010" s="302"/>
      <c r="C2010" s="302"/>
      <c r="D2010" s="302"/>
      <c r="E2010" s="302"/>
      <c r="F2010" s="302"/>
      <c r="G2010" s="302"/>
    </row>
    <row r="2011" spans="2:7">
      <c r="B2011" s="302"/>
      <c r="C2011" s="302"/>
      <c r="D2011" s="302"/>
      <c r="E2011" s="302"/>
      <c r="F2011" s="302"/>
      <c r="G2011" s="302"/>
    </row>
    <row r="2012" spans="2:7">
      <c r="B2012" s="302"/>
      <c r="C2012" s="302"/>
      <c r="D2012" s="302"/>
      <c r="E2012" s="302"/>
      <c r="F2012" s="302"/>
      <c r="G2012" s="302"/>
    </row>
    <row r="2013" spans="2:7">
      <c r="B2013" s="302"/>
      <c r="C2013" s="302"/>
      <c r="D2013" s="302"/>
      <c r="E2013" s="302"/>
      <c r="F2013" s="302"/>
      <c r="G2013" s="302"/>
    </row>
    <row r="2014" spans="2:7">
      <c r="B2014" s="302"/>
      <c r="C2014" s="302"/>
      <c r="D2014" s="302"/>
      <c r="E2014" s="302"/>
      <c r="F2014" s="302"/>
      <c r="G2014" s="302"/>
    </row>
    <row r="2015" spans="2:7">
      <c r="B2015" s="302"/>
      <c r="C2015" s="302"/>
      <c r="D2015" s="302"/>
      <c r="E2015" s="302"/>
      <c r="F2015" s="302"/>
      <c r="G2015" s="302"/>
    </row>
    <row r="2016" spans="2:7">
      <c r="B2016" s="302"/>
      <c r="C2016" s="302"/>
      <c r="D2016" s="302"/>
      <c r="E2016" s="302"/>
      <c r="F2016" s="302"/>
      <c r="G2016" s="302"/>
    </row>
    <row r="2017" spans="2:7">
      <c r="B2017" s="302"/>
      <c r="C2017" s="302"/>
      <c r="D2017" s="302"/>
      <c r="E2017" s="302"/>
      <c r="F2017" s="302"/>
      <c r="G2017" s="302"/>
    </row>
    <row r="2018" spans="2:7">
      <c r="B2018" s="302"/>
      <c r="C2018" s="302"/>
      <c r="D2018" s="302"/>
      <c r="E2018" s="302"/>
      <c r="F2018" s="302"/>
      <c r="G2018" s="302"/>
    </row>
    <row r="2019" spans="2:7">
      <c r="B2019" s="302"/>
      <c r="C2019" s="302"/>
      <c r="D2019" s="302"/>
      <c r="E2019" s="302"/>
      <c r="F2019" s="302"/>
      <c r="G2019" s="302"/>
    </row>
    <row r="2020" spans="2:7">
      <c r="B2020" s="302"/>
      <c r="C2020" s="302"/>
      <c r="D2020" s="302"/>
      <c r="E2020" s="302"/>
      <c r="F2020" s="302"/>
      <c r="G2020" s="302"/>
    </row>
    <row r="2021" spans="2:7">
      <c r="B2021" s="302"/>
      <c r="C2021" s="302"/>
      <c r="D2021" s="302"/>
      <c r="E2021" s="302"/>
      <c r="F2021" s="302"/>
      <c r="G2021" s="302"/>
    </row>
    <row r="2022" spans="2:7">
      <c r="B2022" s="302"/>
      <c r="C2022" s="302"/>
      <c r="D2022" s="302"/>
      <c r="E2022" s="302"/>
      <c r="F2022" s="302"/>
      <c r="G2022" s="302"/>
    </row>
    <row r="2023" spans="2:7">
      <c r="B2023" s="302"/>
      <c r="C2023" s="302"/>
      <c r="D2023" s="302"/>
      <c r="E2023" s="302"/>
      <c r="F2023" s="302"/>
      <c r="G2023" s="302"/>
    </row>
    <row r="2024" spans="2:7">
      <c r="B2024" s="302"/>
      <c r="C2024" s="302"/>
      <c r="D2024" s="302"/>
      <c r="E2024" s="302"/>
      <c r="F2024" s="302"/>
      <c r="G2024" s="302"/>
    </row>
    <row r="2025" spans="2:7">
      <c r="B2025" s="302"/>
      <c r="C2025" s="302"/>
      <c r="D2025" s="302"/>
      <c r="E2025" s="302"/>
      <c r="F2025" s="302"/>
      <c r="G2025" s="302"/>
    </row>
    <row r="2026" spans="2:7">
      <c r="B2026" s="302"/>
      <c r="C2026" s="302"/>
      <c r="D2026" s="302"/>
      <c r="E2026" s="302"/>
      <c r="F2026" s="302"/>
      <c r="G2026" s="302"/>
    </row>
    <row r="2027" spans="2:7">
      <c r="B2027" s="302"/>
      <c r="C2027" s="302"/>
      <c r="D2027" s="302"/>
      <c r="E2027" s="302"/>
      <c r="F2027" s="302"/>
      <c r="G2027" s="302"/>
    </row>
    <row r="2028" spans="2:7">
      <c r="B2028" s="302"/>
      <c r="C2028" s="302"/>
      <c r="D2028" s="302"/>
      <c r="E2028" s="302"/>
      <c r="F2028" s="302"/>
      <c r="G2028" s="302"/>
    </row>
    <row r="2029" spans="2:7">
      <c r="B2029" s="302"/>
      <c r="C2029" s="302"/>
      <c r="D2029" s="302"/>
      <c r="E2029" s="302"/>
      <c r="F2029" s="302"/>
      <c r="G2029" s="302"/>
    </row>
    <row r="2030" spans="2:7">
      <c r="B2030" s="302"/>
      <c r="C2030" s="302"/>
      <c r="D2030" s="302"/>
      <c r="E2030" s="302"/>
      <c r="F2030" s="302"/>
      <c r="G2030" s="302"/>
    </row>
    <row r="2031" spans="2:7">
      <c r="B2031" s="302"/>
      <c r="C2031" s="302"/>
      <c r="D2031" s="302"/>
      <c r="E2031" s="302"/>
      <c r="F2031" s="302"/>
      <c r="G2031" s="302"/>
    </row>
    <row r="2032" spans="2:7">
      <c r="B2032" s="302"/>
      <c r="C2032" s="302"/>
      <c r="D2032" s="302"/>
      <c r="E2032" s="302"/>
      <c r="F2032" s="302"/>
      <c r="G2032" s="302"/>
    </row>
    <row r="2033" spans="2:7">
      <c r="B2033" s="302"/>
      <c r="C2033" s="302"/>
      <c r="D2033" s="302"/>
      <c r="E2033" s="302"/>
      <c r="F2033" s="302"/>
      <c r="G2033" s="302"/>
    </row>
    <row r="2034" spans="2:7">
      <c r="B2034" s="302"/>
      <c r="C2034" s="302"/>
      <c r="D2034" s="302"/>
      <c r="E2034" s="302"/>
      <c r="F2034" s="302"/>
      <c r="G2034" s="302"/>
    </row>
    <row r="2035" spans="2:7">
      <c r="B2035" s="302"/>
      <c r="C2035" s="302"/>
      <c r="D2035" s="302"/>
      <c r="E2035" s="302"/>
      <c r="F2035" s="302"/>
      <c r="G2035" s="302"/>
    </row>
    <row r="2036" spans="2:7">
      <c r="B2036" s="302"/>
      <c r="C2036" s="302"/>
      <c r="D2036" s="302"/>
      <c r="E2036" s="302"/>
      <c r="F2036" s="302"/>
      <c r="G2036" s="302"/>
    </row>
    <row r="2037" spans="2:7">
      <c r="B2037" s="302"/>
      <c r="C2037" s="302"/>
      <c r="D2037" s="302"/>
      <c r="E2037" s="302"/>
      <c r="F2037" s="302"/>
      <c r="G2037" s="302"/>
    </row>
    <row r="2038" spans="2:7">
      <c r="B2038" s="302"/>
      <c r="C2038" s="302"/>
      <c r="D2038" s="302"/>
      <c r="E2038" s="302"/>
      <c r="F2038" s="302"/>
      <c r="G2038" s="302"/>
    </row>
    <row r="2039" spans="2:7">
      <c r="B2039" s="302"/>
      <c r="C2039" s="302"/>
      <c r="D2039" s="302"/>
      <c r="E2039" s="302"/>
      <c r="F2039" s="302"/>
      <c r="G2039" s="302"/>
    </row>
    <row r="2040" spans="2:7">
      <c r="B2040" s="302"/>
      <c r="C2040" s="302"/>
      <c r="D2040" s="302"/>
      <c r="E2040" s="302"/>
      <c r="F2040" s="302"/>
      <c r="G2040" s="302"/>
    </row>
    <row r="2041" spans="2:7">
      <c r="B2041" s="302"/>
      <c r="C2041" s="302"/>
      <c r="D2041" s="302"/>
      <c r="E2041" s="302"/>
      <c r="F2041" s="302"/>
      <c r="G2041" s="302"/>
    </row>
    <row r="2042" spans="2:7">
      <c r="B2042" s="302"/>
      <c r="C2042" s="302"/>
      <c r="D2042" s="302"/>
      <c r="E2042" s="302"/>
      <c r="F2042" s="302"/>
      <c r="G2042" s="302"/>
    </row>
    <row r="2043" spans="2:7">
      <c r="B2043" s="302"/>
      <c r="C2043" s="302"/>
      <c r="D2043" s="302"/>
      <c r="E2043" s="302"/>
      <c r="F2043" s="302"/>
      <c r="G2043" s="302"/>
    </row>
    <row r="2044" spans="2:7">
      <c r="B2044" s="302"/>
      <c r="C2044" s="302"/>
      <c r="D2044" s="302"/>
      <c r="E2044" s="302"/>
      <c r="F2044" s="302"/>
      <c r="G2044" s="302"/>
    </row>
    <row r="2045" spans="2:7">
      <c r="B2045" s="302"/>
      <c r="C2045" s="302"/>
      <c r="D2045" s="302"/>
      <c r="E2045" s="302"/>
      <c r="F2045" s="302"/>
      <c r="G2045" s="302"/>
    </row>
    <row r="2046" spans="2:7">
      <c r="B2046" s="302"/>
      <c r="C2046" s="302"/>
      <c r="D2046" s="302"/>
      <c r="E2046" s="302"/>
      <c r="F2046" s="302"/>
      <c r="G2046" s="302"/>
    </row>
    <row r="2047" spans="2:7">
      <c r="B2047" s="302"/>
      <c r="C2047" s="302"/>
      <c r="D2047" s="302"/>
      <c r="E2047" s="302"/>
      <c r="F2047" s="302"/>
      <c r="G2047" s="302"/>
    </row>
    <row r="2048" spans="2:7">
      <c r="B2048" s="302"/>
      <c r="C2048" s="302"/>
      <c r="D2048" s="302"/>
      <c r="E2048" s="302"/>
      <c r="F2048" s="302"/>
      <c r="G2048" s="302"/>
    </row>
    <row r="2049" spans="2:7">
      <c r="B2049" s="302"/>
      <c r="C2049" s="302"/>
      <c r="D2049" s="302"/>
      <c r="E2049" s="302"/>
      <c r="F2049" s="302"/>
      <c r="G2049" s="302"/>
    </row>
    <row r="2050" spans="2:7">
      <c r="B2050" s="302"/>
      <c r="C2050" s="302"/>
      <c r="D2050" s="302"/>
      <c r="E2050" s="302"/>
      <c r="F2050" s="302"/>
      <c r="G2050" s="302"/>
    </row>
    <row r="2051" spans="2:7">
      <c r="B2051" s="302"/>
      <c r="C2051" s="302"/>
      <c r="D2051" s="302"/>
      <c r="E2051" s="302"/>
      <c r="F2051" s="302"/>
      <c r="G2051" s="302"/>
    </row>
    <row r="2052" spans="2:7">
      <c r="B2052" s="302"/>
      <c r="C2052" s="302"/>
      <c r="D2052" s="302"/>
      <c r="E2052" s="302"/>
      <c r="F2052" s="302"/>
      <c r="G2052" s="302"/>
    </row>
    <row r="2053" spans="2:7">
      <c r="B2053" s="302"/>
      <c r="C2053" s="302"/>
      <c r="D2053" s="302"/>
      <c r="E2053" s="302"/>
      <c r="F2053" s="302"/>
      <c r="G2053" s="302"/>
    </row>
    <row r="2054" spans="2:7">
      <c r="B2054" s="302"/>
      <c r="C2054" s="302"/>
      <c r="D2054" s="302"/>
      <c r="E2054" s="302"/>
      <c r="F2054" s="302"/>
      <c r="G2054" s="302"/>
    </row>
    <row r="2055" spans="2:7">
      <c r="B2055" s="302"/>
      <c r="C2055" s="302"/>
      <c r="D2055" s="302"/>
      <c r="E2055" s="302"/>
      <c r="F2055" s="302"/>
      <c r="G2055" s="302"/>
    </row>
    <row r="2056" spans="2:7">
      <c r="B2056" s="302"/>
      <c r="C2056" s="302"/>
      <c r="D2056" s="302"/>
      <c r="E2056" s="302"/>
      <c r="F2056" s="302"/>
      <c r="G2056" s="302"/>
    </row>
    <row r="2057" spans="2:7">
      <c r="B2057" s="302"/>
      <c r="C2057" s="302"/>
      <c r="D2057" s="302"/>
      <c r="E2057" s="302"/>
      <c r="F2057" s="302"/>
      <c r="G2057" s="302"/>
    </row>
    <row r="2058" spans="2:7">
      <c r="B2058" s="302"/>
      <c r="C2058" s="302"/>
      <c r="D2058" s="302"/>
      <c r="E2058" s="302"/>
      <c r="F2058" s="302"/>
      <c r="G2058" s="302"/>
    </row>
    <row r="2059" spans="2:7">
      <c r="B2059" s="302"/>
      <c r="C2059" s="302"/>
      <c r="D2059" s="302"/>
      <c r="E2059" s="302"/>
      <c r="F2059" s="302"/>
      <c r="G2059" s="302"/>
    </row>
    <row r="2060" spans="2:7">
      <c r="B2060" s="302"/>
      <c r="C2060" s="302"/>
      <c r="D2060" s="302"/>
      <c r="E2060" s="302"/>
      <c r="F2060" s="302"/>
      <c r="G2060" s="302"/>
    </row>
    <row r="2061" spans="2:7">
      <c r="B2061" s="302"/>
      <c r="C2061" s="302"/>
      <c r="D2061" s="302"/>
      <c r="E2061" s="302"/>
      <c r="F2061" s="302"/>
      <c r="G2061" s="302"/>
    </row>
    <row r="2062" spans="2:7">
      <c r="B2062" s="302"/>
      <c r="C2062" s="302"/>
      <c r="D2062" s="302"/>
      <c r="E2062" s="302"/>
      <c r="F2062" s="302"/>
      <c r="G2062" s="302"/>
    </row>
    <row r="2063" spans="2:7">
      <c r="B2063" s="302"/>
      <c r="C2063" s="302"/>
      <c r="D2063" s="302"/>
      <c r="E2063" s="302"/>
      <c r="F2063" s="302"/>
      <c r="G2063" s="302"/>
    </row>
    <row r="2064" spans="2:7">
      <c r="B2064" s="302"/>
      <c r="C2064" s="302"/>
      <c r="D2064" s="302"/>
      <c r="E2064" s="302"/>
      <c r="F2064" s="302"/>
      <c r="G2064" s="302"/>
    </row>
    <row r="2065" spans="2:7">
      <c r="B2065" s="302"/>
      <c r="C2065" s="302"/>
      <c r="D2065" s="302"/>
      <c r="E2065" s="302"/>
      <c r="F2065" s="302"/>
      <c r="G2065" s="302"/>
    </row>
    <row r="2066" spans="2:7">
      <c r="B2066" s="302"/>
      <c r="C2066" s="302"/>
      <c r="D2066" s="302"/>
      <c r="E2066" s="302"/>
      <c r="F2066" s="302"/>
      <c r="G2066" s="302"/>
    </row>
    <row r="2067" spans="2:7">
      <c r="B2067" s="302"/>
      <c r="C2067" s="302"/>
      <c r="D2067" s="302"/>
      <c r="E2067" s="302"/>
      <c r="F2067" s="302"/>
      <c r="G2067" s="302"/>
    </row>
    <row r="2068" spans="2:7">
      <c r="B2068" s="302"/>
      <c r="C2068" s="302"/>
      <c r="D2068" s="302"/>
      <c r="E2068" s="302"/>
      <c r="F2068" s="302"/>
      <c r="G2068" s="302"/>
    </row>
    <row r="2069" spans="2:7">
      <c r="B2069" s="302"/>
      <c r="C2069" s="302"/>
      <c r="D2069" s="302"/>
      <c r="E2069" s="302"/>
      <c r="F2069" s="302"/>
      <c r="G2069" s="302"/>
    </row>
    <row r="2070" spans="2:7">
      <c r="B2070" s="302"/>
      <c r="C2070" s="302"/>
      <c r="D2070" s="302"/>
      <c r="E2070" s="302"/>
      <c r="F2070" s="302"/>
      <c r="G2070" s="302"/>
    </row>
    <row r="2071" spans="2:7">
      <c r="B2071" s="302"/>
      <c r="C2071" s="302"/>
      <c r="D2071" s="302"/>
      <c r="E2071" s="302"/>
      <c r="F2071" s="302"/>
      <c r="G2071" s="302"/>
    </row>
    <row r="2072" spans="2:7">
      <c r="B2072" s="302"/>
      <c r="C2072" s="302"/>
      <c r="D2072" s="302"/>
      <c r="E2072" s="302"/>
      <c r="F2072" s="302"/>
      <c r="G2072" s="302"/>
    </row>
    <row r="2073" spans="2:7">
      <c r="B2073" s="302"/>
      <c r="C2073" s="302"/>
      <c r="D2073" s="302"/>
      <c r="E2073" s="302"/>
      <c r="F2073" s="302"/>
      <c r="G2073" s="302"/>
    </row>
    <row r="2074" spans="2:7">
      <c r="B2074" s="302"/>
      <c r="C2074" s="302"/>
      <c r="D2074" s="302"/>
      <c r="E2074" s="302"/>
      <c r="F2074" s="302"/>
      <c r="G2074" s="302"/>
    </row>
    <row r="2075" spans="2:7">
      <c r="B2075" s="302"/>
      <c r="C2075" s="302"/>
      <c r="D2075" s="302"/>
      <c r="E2075" s="302"/>
      <c r="F2075" s="302"/>
      <c r="G2075" s="302"/>
    </row>
    <row r="2076" spans="2:7">
      <c r="B2076" s="302"/>
      <c r="C2076" s="302"/>
      <c r="D2076" s="302"/>
      <c r="E2076" s="302"/>
      <c r="F2076" s="302"/>
      <c r="G2076" s="302"/>
    </row>
    <row r="2077" spans="2:7">
      <c r="B2077" s="302"/>
      <c r="C2077" s="302"/>
      <c r="D2077" s="302"/>
      <c r="E2077" s="302"/>
      <c r="F2077" s="302"/>
      <c r="G2077" s="302"/>
    </row>
    <row r="2078" spans="2:7">
      <c r="B2078" s="302"/>
      <c r="C2078" s="302"/>
      <c r="D2078" s="302"/>
      <c r="E2078" s="302"/>
      <c r="F2078" s="302"/>
      <c r="G2078" s="302"/>
    </row>
    <row r="2079" spans="2:7">
      <c r="B2079" s="302"/>
      <c r="C2079" s="302"/>
      <c r="D2079" s="302"/>
      <c r="E2079" s="302"/>
      <c r="F2079" s="302"/>
      <c r="G2079" s="302"/>
    </row>
    <row r="2080" spans="2:7">
      <c r="B2080" s="302"/>
      <c r="C2080" s="302"/>
      <c r="D2080" s="302"/>
      <c r="E2080" s="302"/>
      <c r="F2080" s="302"/>
      <c r="G2080" s="302"/>
    </row>
    <row r="2081" spans="2:7">
      <c r="D2081" s="302"/>
      <c r="E2081" s="302"/>
      <c r="F2081" s="302"/>
      <c r="G2081" s="302"/>
    </row>
    <row r="2082" spans="2:7">
      <c r="B2082" s="302"/>
      <c r="C2082" s="302"/>
      <c r="D2082" s="302"/>
      <c r="E2082" s="302"/>
      <c r="F2082" s="302"/>
      <c r="G2082" s="302"/>
    </row>
    <row r="2083" spans="2:7">
      <c r="B2083" s="302"/>
      <c r="C2083" s="302"/>
      <c r="D2083" s="302"/>
      <c r="E2083" s="302"/>
      <c r="F2083" s="302"/>
      <c r="G2083" s="302"/>
    </row>
    <row r="2084" spans="2:7">
      <c r="B2084" s="302"/>
      <c r="C2084" s="302"/>
      <c r="D2084" s="302"/>
      <c r="E2084" s="302"/>
      <c r="F2084" s="302"/>
      <c r="G2084" s="302"/>
    </row>
    <row r="2085" spans="2:7">
      <c r="B2085" s="302"/>
      <c r="C2085" s="302"/>
      <c r="D2085" s="302"/>
      <c r="E2085" s="302"/>
      <c r="F2085" s="302"/>
      <c r="G2085" s="302"/>
    </row>
    <row r="2086" spans="2:7">
      <c r="B2086" s="302"/>
      <c r="C2086" s="302"/>
      <c r="D2086" s="302"/>
      <c r="E2086" s="302"/>
      <c r="F2086" s="302"/>
      <c r="G2086" s="302"/>
    </row>
    <row r="2087" spans="2:7">
      <c r="B2087" s="302"/>
      <c r="C2087" s="302"/>
      <c r="D2087" s="302"/>
      <c r="E2087" s="302"/>
      <c r="F2087" s="302"/>
      <c r="G2087" s="302"/>
    </row>
    <row r="2088" spans="2:7">
      <c r="B2088" s="302"/>
      <c r="C2088" s="302"/>
      <c r="D2088" s="302"/>
      <c r="E2088" s="302"/>
      <c r="F2088" s="302"/>
      <c r="G2088" s="302"/>
    </row>
    <row r="2089" spans="2:7">
      <c r="B2089" s="302"/>
      <c r="C2089" s="302"/>
      <c r="D2089" s="302"/>
      <c r="E2089" s="302"/>
      <c r="F2089" s="302"/>
      <c r="G2089" s="302"/>
    </row>
    <row r="2090" spans="2:7">
      <c r="B2090" s="302"/>
      <c r="C2090" s="302"/>
      <c r="D2090" s="302"/>
      <c r="E2090" s="302"/>
      <c r="F2090" s="302"/>
      <c r="G2090" s="302"/>
    </row>
    <row r="2091" spans="2:7">
      <c r="B2091" s="302"/>
      <c r="C2091" s="302"/>
      <c r="D2091" s="302"/>
      <c r="E2091" s="302"/>
      <c r="F2091" s="302"/>
      <c r="G2091" s="302"/>
    </row>
    <row r="2092" spans="2:7">
      <c r="B2092" s="302"/>
      <c r="C2092" s="302"/>
      <c r="D2092" s="302"/>
      <c r="E2092" s="302"/>
      <c r="F2092" s="302"/>
      <c r="G2092" s="302"/>
    </row>
    <row r="2093" spans="2:7">
      <c r="B2093" s="302"/>
      <c r="C2093" s="302"/>
      <c r="D2093" s="302"/>
      <c r="E2093" s="302"/>
      <c r="F2093" s="302"/>
      <c r="G2093" s="302"/>
    </row>
    <row r="2094" spans="2:7">
      <c r="B2094" s="302"/>
      <c r="C2094" s="302"/>
      <c r="D2094" s="302"/>
      <c r="E2094" s="302"/>
      <c r="F2094" s="302"/>
      <c r="G2094" s="302"/>
    </row>
    <row r="2095" spans="2:7">
      <c r="B2095" s="302"/>
      <c r="C2095" s="302"/>
      <c r="D2095" s="302"/>
      <c r="E2095" s="302"/>
      <c r="F2095" s="302"/>
      <c r="G2095" s="302"/>
    </row>
    <row r="2096" spans="2:7">
      <c r="B2096" s="302"/>
      <c r="C2096" s="302"/>
      <c r="D2096" s="302"/>
      <c r="E2096" s="302"/>
      <c r="F2096" s="302"/>
      <c r="G2096" s="302"/>
    </row>
    <row r="2097" spans="2:7">
      <c r="B2097" s="302"/>
      <c r="C2097" s="302"/>
      <c r="D2097" s="302"/>
      <c r="E2097" s="302"/>
      <c r="F2097" s="302"/>
      <c r="G2097" s="302"/>
    </row>
    <row r="2098" spans="2:7">
      <c r="B2098" s="302"/>
      <c r="C2098" s="302"/>
      <c r="D2098" s="302"/>
      <c r="E2098" s="302"/>
      <c r="F2098" s="302"/>
      <c r="G2098" s="302"/>
    </row>
    <row r="2099" spans="2:7">
      <c r="B2099" s="302"/>
      <c r="C2099" s="302"/>
      <c r="D2099" s="302"/>
      <c r="E2099" s="302"/>
      <c r="F2099" s="302"/>
      <c r="G2099" s="302"/>
    </row>
    <row r="2100" spans="2:7">
      <c r="B2100" s="302"/>
      <c r="C2100" s="302"/>
      <c r="D2100" s="302"/>
      <c r="E2100" s="302"/>
      <c r="F2100" s="302"/>
      <c r="G2100" s="302"/>
    </row>
    <row r="2101" spans="2:7">
      <c r="B2101" s="302"/>
      <c r="C2101" s="302"/>
      <c r="D2101" s="302"/>
      <c r="E2101" s="302"/>
      <c r="F2101" s="302"/>
      <c r="G2101" s="302"/>
    </row>
    <row r="2102" spans="2:7">
      <c r="B2102" s="302"/>
      <c r="C2102" s="302"/>
      <c r="D2102" s="302"/>
      <c r="E2102" s="302"/>
      <c r="F2102" s="302"/>
      <c r="G2102" s="302"/>
    </row>
    <row r="2103" spans="2:7">
      <c r="B2103" s="302"/>
      <c r="C2103" s="302"/>
      <c r="D2103" s="302"/>
      <c r="E2103" s="302"/>
      <c r="F2103" s="302"/>
      <c r="G2103" s="302"/>
    </row>
    <row r="2104" spans="2:7">
      <c r="B2104" s="302"/>
      <c r="C2104" s="302"/>
      <c r="D2104" s="302"/>
      <c r="E2104" s="302"/>
      <c r="F2104" s="302"/>
      <c r="G2104" s="302"/>
    </row>
    <row r="2105" spans="2:7">
      <c r="B2105" s="302"/>
      <c r="C2105" s="302"/>
      <c r="D2105" s="302"/>
      <c r="E2105" s="302"/>
      <c r="F2105" s="302"/>
      <c r="G2105" s="302"/>
    </row>
    <row r="2106" spans="2:7">
      <c r="B2106" s="302"/>
      <c r="C2106" s="302"/>
      <c r="D2106" s="302"/>
      <c r="E2106" s="302"/>
      <c r="F2106" s="302"/>
      <c r="G2106" s="302"/>
    </row>
    <row r="2107" spans="2:7">
      <c r="B2107" s="302"/>
      <c r="C2107" s="302"/>
      <c r="D2107" s="302"/>
      <c r="E2107" s="302"/>
      <c r="F2107" s="302"/>
      <c r="G2107" s="302"/>
    </row>
    <row r="2108" spans="2:7">
      <c r="B2108" s="302"/>
      <c r="C2108" s="302"/>
      <c r="D2108" s="302"/>
      <c r="E2108" s="302"/>
      <c r="F2108" s="302"/>
      <c r="G2108" s="302"/>
    </row>
    <row r="2109" spans="2:7">
      <c r="B2109" s="302"/>
      <c r="C2109" s="302"/>
      <c r="D2109" s="302"/>
      <c r="E2109" s="302"/>
      <c r="F2109" s="302"/>
      <c r="G2109" s="302"/>
    </row>
    <row r="2110" spans="2:7">
      <c r="B2110" s="302"/>
      <c r="C2110" s="302"/>
      <c r="D2110" s="302"/>
      <c r="E2110" s="302"/>
      <c r="F2110" s="302"/>
      <c r="G2110" s="302"/>
    </row>
    <row r="2111" spans="2:7">
      <c r="B2111" s="302"/>
      <c r="C2111" s="302"/>
      <c r="D2111" s="302"/>
      <c r="E2111" s="302"/>
      <c r="F2111" s="302"/>
      <c r="G2111" s="302"/>
    </row>
    <row r="2112" spans="2:7">
      <c r="B2112" s="302"/>
      <c r="C2112" s="302"/>
      <c r="D2112" s="302"/>
      <c r="E2112" s="302"/>
      <c r="F2112" s="302"/>
      <c r="G2112" s="302"/>
    </row>
    <row r="2113" spans="2:7">
      <c r="B2113" s="302"/>
      <c r="C2113" s="302"/>
      <c r="D2113" s="302"/>
      <c r="E2113" s="302"/>
      <c r="F2113" s="302"/>
      <c r="G2113" s="302"/>
    </row>
    <row r="2114" spans="2:7">
      <c r="B2114" s="302"/>
      <c r="C2114" s="302"/>
      <c r="D2114" s="302"/>
      <c r="E2114" s="302"/>
      <c r="F2114" s="302"/>
      <c r="G2114" s="302"/>
    </row>
    <row r="2115" spans="2:7">
      <c r="B2115" s="302"/>
      <c r="C2115" s="302"/>
      <c r="D2115" s="302"/>
      <c r="E2115" s="302"/>
      <c r="F2115" s="302"/>
      <c r="G2115" s="302"/>
    </row>
    <row r="2116" spans="2:7">
      <c r="B2116" s="302"/>
      <c r="C2116" s="302"/>
      <c r="D2116" s="302"/>
      <c r="E2116" s="302"/>
      <c r="F2116" s="302"/>
      <c r="G2116" s="302"/>
    </row>
    <row r="2117" spans="2:7">
      <c r="B2117" s="302"/>
      <c r="C2117" s="302"/>
      <c r="D2117" s="302"/>
      <c r="E2117" s="302"/>
      <c r="F2117" s="302"/>
      <c r="G2117" s="302"/>
    </row>
    <row r="2118" spans="2:7">
      <c r="B2118" s="302"/>
      <c r="C2118" s="302"/>
      <c r="D2118" s="302"/>
      <c r="E2118" s="302"/>
      <c r="F2118" s="302"/>
      <c r="G2118" s="302"/>
    </row>
    <row r="2119" spans="2:7">
      <c r="B2119" s="302"/>
      <c r="C2119" s="302"/>
      <c r="D2119" s="302"/>
      <c r="E2119" s="302"/>
      <c r="F2119" s="302"/>
      <c r="G2119" s="302"/>
    </row>
    <row r="2120" spans="2:7">
      <c r="B2120" s="302"/>
      <c r="C2120" s="302"/>
      <c r="D2120" s="302"/>
      <c r="E2120" s="302"/>
      <c r="F2120" s="302"/>
      <c r="G2120" s="302"/>
    </row>
    <row r="2121" spans="2:7">
      <c r="D2121" s="302"/>
      <c r="E2121" s="302"/>
      <c r="F2121" s="302"/>
      <c r="G2121" s="302"/>
    </row>
    <row r="2122" spans="2:7">
      <c r="B2122" s="302"/>
      <c r="C2122" s="302"/>
      <c r="D2122" s="302"/>
      <c r="E2122" s="302"/>
      <c r="F2122" s="302"/>
      <c r="G2122" s="302"/>
    </row>
    <row r="2123" spans="2:7">
      <c r="B2123" s="302"/>
      <c r="C2123" s="302"/>
      <c r="D2123" s="302"/>
      <c r="E2123" s="302"/>
      <c r="F2123" s="302"/>
      <c r="G2123" s="302"/>
    </row>
    <row r="2124" spans="2:7">
      <c r="B2124" s="302"/>
      <c r="C2124" s="302"/>
      <c r="D2124" s="302"/>
      <c r="E2124" s="302"/>
      <c r="F2124" s="302"/>
      <c r="G2124" s="302"/>
    </row>
    <row r="2125" spans="2:7">
      <c r="B2125" s="302"/>
      <c r="C2125" s="302"/>
      <c r="D2125" s="302"/>
      <c r="E2125" s="302"/>
      <c r="F2125" s="302"/>
      <c r="G2125" s="302"/>
    </row>
    <row r="2126" spans="2:7">
      <c r="B2126" s="302"/>
      <c r="C2126" s="302"/>
      <c r="D2126" s="302"/>
      <c r="E2126" s="302"/>
      <c r="F2126" s="302"/>
      <c r="G2126" s="302"/>
    </row>
    <row r="2127" spans="2:7">
      <c r="B2127" s="302"/>
      <c r="C2127" s="302"/>
      <c r="D2127" s="302"/>
      <c r="E2127" s="302"/>
      <c r="F2127" s="302"/>
      <c r="G2127" s="302"/>
    </row>
    <row r="2128" spans="2:7">
      <c r="B2128" s="302"/>
      <c r="C2128" s="302"/>
      <c r="D2128" s="302"/>
      <c r="E2128" s="302"/>
      <c r="F2128" s="302"/>
      <c r="G2128" s="302"/>
    </row>
    <row r="2129" spans="2:7">
      <c r="B2129" s="302"/>
      <c r="C2129" s="302"/>
      <c r="D2129" s="302"/>
      <c r="E2129" s="302"/>
      <c r="F2129" s="302"/>
      <c r="G2129" s="302"/>
    </row>
    <row r="2130" spans="2:7">
      <c r="B2130" s="302"/>
      <c r="C2130" s="302"/>
      <c r="D2130" s="302"/>
      <c r="E2130" s="302"/>
      <c r="F2130" s="302"/>
      <c r="G2130" s="302"/>
    </row>
    <row r="2131" spans="2:7">
      <c r="B2131" s="302"/>
      <c r="C2131" s="302"/>
      <c r="D2131" s="302"/>
      <c r="E2131" s="302"/>
      <c r="F2131" s="302"/>
      <c r="G2131" s="302"/>
    </row>
    <row r="2132" spans="2:7">
      <c r="B2132" s="302"/>
      <c r="C2132" s="302"/>
      <c r="D2132" s="302"/>
      <c r="E2132" s="302"/>
      <c r="F2132" s="302"/>
      <c r="G2132" s="302"/>
    </row>
    <row r="2133" spans="2:7">
      <c r="B2133" s="302"/>
      <c r="C2133" s="302"/>
      <c r="D2133" s="302"/>
      <c r="E2133" s="302"/>
      <c r="F2133" s="302"/>
      <c r="G2133" s="302"/>
    </row>
    <row r="2134" spans="2:7">
      <c r="B2134" s="302"/>
      <c r="C2134" s="302"/>
      <c r="D2134" s="302"/>
      <c r="E2134" s="302"/>
      <c r="F2134" s="302"/>
      <c r="G2134" s="302"/>
    </row>
    <row r="2135" spans="2:7">
      <c r="B2135" s="302"/>
      <c r="C2135" s="302"/>
      <c r="D2135" s="302"/>
      <c r="E2135" s="302"/>
      <c r="F2135" s="302"/>
      <c r="G2135" s="302"/>
    </row>
    <row r="2136" spans="2:7">
      <c r="B2136" s="302"/>
      <c r="C2136" s="302"/>
      <c r="D2136" s="302"/>
      <c r="E2136" s="302"/>
      <c r="F2136" s="302"/>
      <c r="G2136" s="302"/>
    </row>
    <row r="2137" spans="2:7">
      <c r="B2137" s="302"/>
      <c r="C2137" s="302"/>
      <c r="D2137" s="302"/>
      <c r="E2137" s="302"/>
      <c r="F2137" s="302"/>
      <c r="G2137" s="302"/>
    </row>
    <row r="2138" spans="2:7">
      <c r="B2138" s="302"/>
      <c r="C2138" s="302"/>
      <c r="D2138" s="302"/>
      <c r="E2138" s="302"/>
      <c r="F2138" s="302"/>
      <c r="G2138" s="302"/>
    </row>
    <row r="2139" spans="2:7">
      <c r="B2139" s="302"/>
      <c r="C2139" s="302"/>
      <c r="D2139" s="302"/>
      <c r="E2139" s="302"/>
      <c r="F2139" s="302"/>
      <c r="G2139" s="302"/>
    </row>
    <row r="2140" spans="2:7">
      <c r="B2140" s="302"/>
      <c r="C2140" s="302"/>
      <c r="D2140" s="302"/>
      <c r="E2140" s="302"/>
      <c r="F2140" s="302"/>
      <c r="G2140" s="302"/>
    </row>
    <row r="2141" spans="2:7">
      <c r="B2141" s="302"/>
      <c r="C2141" s="302"/>
      <c r="D2141" s="302"/>
      <c r="E2141" s="302"/>
      <c r="F2141" s="302"/>
      <c r="G2141" s="302"/>
    </row>
    <row r="2142" spans="2:7">
      <c r="B2142" s="302"/>
      <c r="C2142" s="302"/>
      <c r="D2142" s="302"/>
      <c r="E2142" s="302"/>
      <c r="F2142" s="302"/>
      <c r="G2142" s="302"/>
    </row>
    <row r="2143" spans="2:7">
      <c r="B2143" s="302"/>
      <c r="C2143" s="302"/>
      <c r="D2143" s="302"/>
      <c r="E2143" s="302"/>
      <c r="F2143" s="302"/>
      <c r="G2143" s="302"/>
    </row>
    <row r="2144" spans="2:7">
      <c r="B2144" s="302"/>
      <c r="C2144" s="302"/>
      <c r="D2144" s="302"/>
      <c r="E2144" s="302"/>
      <c r="F2144" s="302"/>
      <c r="G2144" s="302"/>
    </row>
    <row r="2145" spans="2:7">
      <c r="B2145" s="302"/>
      <c r="C2145" s="302"/>
      <c r="D2145" s="302"/>
      <c r="E2145" s="302"/>
      <c r="F2145" s="302"/>
      <c r="G2145" s="302"/>
    </row>
    <row r="2146" spans="2:7">
      <c r="B2146" s="302"/>
      <c r="C2146" s="302"/>
      <c r="D2146" s="302"/>
      <c r="E2146" s="302"/>
      <c r="F2146" s="302"/>
      <c r="G2146" s="302"/>
    </row>
    <row r="2147" spans="2:7">
      <c r="B2147" s="302"/>
      <c r="C2147" s="302"/>
      <c r="D2147" s="302"/>
      <c r="E2147" s="302"/>
      <c r="F2147" s="302"/>
      <c r="G2147" s="302"/>
    </row>
    <row r="2148" spans="2:7">
      <c r="B2148" s="302"/>
      <c r="C2148" s="302"/>
      <c r="D2148" s="302"/>
      <c r="E2148" s="302"/>
      <c r="F2148" s="302"/>
      <c r="G2148" s="302"/>
    </row>
    <row r="2149" spans="2:7">
      <c r="B2149" s="302"/>
      <c r="C2149" s="302"/>
      <c r="D2149" s="302"/>
      <c r="E2149" s="302"/>
      <c r="F2149" s="302"/>
      <c r="G2149" s="302"/>
    </row>
    <row r="2150" spans="2:7">
      <c r="B2150" s="302"/>
      <c r="C2150" s="302"/>
      <c r="D2150" s="302"/>
      <c r="E2150" s="302"/>
      <c r="F2150" s="302"/>
      <c r="G2150" s="302"/>
    </row>
    <row r="2151" spans="2:7">
      <c r="B2151" s="302"/>
      <c r="C2151" s="302"/>
      <c r="D2151" s="302"/>
      <c r="E2151" s="302"/>
      <c r="F2151" s="302"/>
      <c r="G2151" s="302"/>
    </row>
    <row r="2152" spans="2:7">
      <c r="B2152" s="302"/>
      <c r="C2152" s="302"/>
      <c r="D2152" s="302"/>
      <c r="E2152" s="302"/>
      <c r="F2152" s="302"/>
      <c r="G2152" s="302"/>
    </row>
    <row r="2153" spans="2:7">
      <c r="B2153" s="302"/>
      <c r="C2153" s="302"/>
      <c r="D2153" s="302"/>
      <c r="E2153" s="302"/>
      <c r="F2153" s="302"/>
      <c r="G2153" s="302"/>
    </row>
    <row r="2154" spans="2:7">
      <c r="B2154" s="302"/>
      <c r="C2154" s="302"/>
      <c r="D2154" s="302"/>
      <c r="E2154" s="302"/>
      <c r="F2154" s="302"/>
      <c r="G2154" s="302"/>
    </row>
    <row r="2155" spans="2:7">
      <c r="B2155" s="302"/>
      <c r="C2155" s="302"/>
      <c r="D2155" s="302"/>
      <c r="E2155" s="302"/>
      <c r="F2155" s="302"/>
      <c r="G2155" s="302"/>
    </row>
    <row r="2156" spans="2:7">
      <c r="B2156" s="302"/>
      <c r="C2156" s="302"/>
      <c r="D2156" s="302"/>
      <c r="E2156" s="302"/>
      <c r="F2156" s="302"/>
      <c r="G2156" s="302"/>
    </row>
    <row r="2157" spans="2:7">
      <c r="B2157" s="302"/>
      <c r="C2157" s="302"/>
      <c r="D2157" s="302"/>
      <c r="E2157" s="302"/>
      <c r="F2157" s="302"/>
      <c r="G2157" s="302"/>
    </row>
    <row r="2158" spans="2:7">
      <c r="B2158" s="302"/>
      <c r="C2158" s="302"/>
      <c r="D2158" s="302"/>
      <c r="E2158" s="302"/>
      <c r="F2158" s="302"/>
      <c r="G2158" s="302"/>
    </row>
    <row r="2159" spans="2:7">
      <c r="B2159" s="302"/>
      <c r="C2159" s="302"/>
      <c r="D2159" s="302"/>
      <c r="E2159" s="302"/>
      <c r="F2159" s="302"/>
      <c r="G2159" s="302"/>
    </row>
    <row r="2160" spans="2:7">
      <c r="B2160" s="302"/>
      <c r="C2160" s="302"/>
      <c r="D2160" s="302"/>
      <c r="E2160" s="302"/>
      <c r="F2160" s="302"/>
      <c r="G2160" s="302"/>
    </row>
    <row r="2161" spans="2:7">
      <c r="B2161" s="302"/>
      <c r="C2161" s="302"/>
      <c r="D2161" s="302"/>
      <c r="E2161" s="302"/>
      <c r="F2161" s="302"/>
      <c r="G2161" s="302"/>
    </row>
    <row r="2162" spans="2:7">
      <c r="B2162" s="302"/>
      <c r="C2162" s="302"/>
      <c r="D2162" s="302"/>
      <c r="E2162" s="302"/>
      <c r="F2162" s="302"/>
      <c r="G2162" s="302"/>
    </row>
    <row r="2163" spans="2:7">
      <c r="B2163" s="302"/>
      <c r="C2163" s="302"/>
      <c r="D2163" s="302"/>
      <c r="E2163" s="302"/>
      <c r="F2163" s="302"/>
      <c r="G2163" s="302"/>
    </row>
    <row r="2164" spans="2:7">
      <c r="B2164" s="302"/>
      <c r="C2164" s="302"/>
      <c r="D2164" s="302"/>
      <c r="E2164" s="302"/>
      <c r="F2164" s="302"/>
      <c r="G2164" s="302"/>
    </row>
    <row r="2165" spans="2:7">
      <c r="B2165" s="302"/>
      <c r="C2165" s="302"/>
      <c r="D2165" s="302"/>
      <c r="E2165" s="302"/>
      <c r="F2165" s="302"/>
      <c r="G2165" s="302"/>
    </row>
    <row r="2166" spans="2:7">
      <c r="B2166" s="302"/>
      <c r="C2166" s="302"/>
      <c r="D2166" s="302"/>
      <c r="E2166" s="302"/>
      <c r="F2166" s="302"/>
      <c r="G2166" s="302"/>
    </row>
    <row r="2167" spans="2:7">
      <c r="B2167" s="302"/>
      <c r="C2167" s="302"/>
      <c r="D2167" s="302"/>
      <c r="E2167" s="302"/>
      <c r="F2167" s="302"/>
      <c r="G2167" s="302"/>
    </row>
    <row r="2168" spans="2:7">
      <c r="B2168" s="302"/>
      <c r="C2168" s="302"/>
      <c r="D2168" s="302"/>
      <c r="E2168" s="302"/>
      <c r="F2168" s="302"/>
      <c r="G2168" s="302"/>
    </row>
    <row r="2169" spans="2:7">
      <c r="B2169" s="302"/>
      <c r="C2169" s="302"/>
      <c r="D2169" s="302"/>
      <c r="E2169" s="302"/>
      <c r="F2169" s="302"/>
      <c r="G2169" s="302"/>
    </row>
    <row r="2170" spans="2:7">
      <c r="B2170" s="302"/>
      <c r="C2170" s="302"/>
      <c r="D2170" s="302"/>
      <c r="E2170" s="302"/>
      <c r="F2170" s="302"/>
      <c r="G2170" s="302"/>
    </row>
    <row r="2171" spans="2:7">
      <c r="B2171" s="302"/>
      <c r="C2171" s="302"/>
      <c r="D2171" s="302"/>
      <c r="E2171" s="302"/>
      <c r="F2171" s="302"/>
      <c r="G2171" s="302"/>
    </row>
    <row r="2172" spans="2:7">
      <c r="B2172" s="302"/>
      <c r="C2172" s="302"/>
      <c r="D2172" s="302"/>
      <c r="E2172" s="302"/>
      <c r="F2172" s="302"/>
      <c r="G2172" s="302"/>
    </row>
    <row r="2173" spans="2:7">
      <c r="B2173" s="302"/>
      <c r="C2173" s="302"/>
      <c r="D2173" s="302"/>
      <c r="E2173" s="302"/>
      <c r="F2173" s="302"/>
      <c r="G2173" s="302"/>
    </row>
    <row r="2174" spans="2:7">
      <c r="B2174" s="302"/>
      <c r="C2174" s="302"/>
      <c r="D2174" s="302"/>
      <c r="E2174" s="302"/>
      <c r="F2174" s="302"/>
      <c r="G2174" s="302"/>
    </row>
    <row r="2175" spans="2:7">
      <c r="B2175" s="302"/>
      <c r="C2175" s="302"/>
      <c r="D2175" s="302"/>
      <c r="E2175" s="302"/>
      <c r="F2175" s="302"/>
      <c r="G2175" s="302"/>
    </row>
    <row r="2176" spans="2:7">
      <c r="B2176" s="302"/>
      <c r="C2176" s="302"/>
      <c r="D2176" s="302"/>
      <c r="E2176" s="302"/>
      <c r="F2176" s="302"/>
      <c r="G2176" s="302"/>
    </row>
    <row r="2177" spans="2:7">
      <c r="B2177" s="302"/>
      <c r="C2177" s="302"/>
      <c r="D2177" s="302"/>
      <c r="E2177" s="302"/>
      <c r="F2177" s="302"/>
      <c r="G2177" s="302"/>
    </row>
    <row r="2178" spans="2:7">
      <c r="B2178" s="302"/>
      <c r="C2178" s="302"/>
      <c r="D2178" s="302"/>
      <c r="E2178" s="302"/>
      <c r="F2178" s="302"/>
      <c r="G2178" s="302"/>
    </row>
    <row r="2179" spans="2:7">
      <c r="B2179" s="302"/>
      <c r="C2179" s="302"/>
      <c r="D2179" s="302"/>
      <c r="E2179" s="302"/>
      <c r="F2179" s="302"/>
      <c r="G2179" s="302"/>
    </row>
    <row r="2180" spans="2:7">
      <c r="B2180" s="302"/>
      <c r="C2180" s="302"/>
      <c r="D2180" s="302"/>
      <c r="E2180" s="302"/>
      <c r="F2180" s="302"/>
      <c r="G2180" s="302"/>
    </row>
    <row r="2181" spans="2:7">
      <c r="B2181" s="302"/>
      <c r="C2181" s="302"/>
      <c r="D2181" s="302"/>
      <c r="E2181" s="302"/>
      <c r="F2181" s="302"/>
      <c r="G2181" s="302"/>
    </row>
    <row r="2182" spans="2:7">
      <c r="B2182" s="302"/>
      <c r="C2182" s="302"/>
      <c r="D2182" s="302"/>
      <c r="E2182" s="302"/>
      <c r="F2182" s="302"/>
      <c r="G2182" s="302"/>
    </row>
    <row r="2183" spans="2:7">
      <c r="B2183" s="302"/>
      <c r="C2183" s="302"/>
      <c r="D2183" s="302"/>
      <c r="E2183" s="302"/>
      <c r="F2183" s="302"/>
      <c r="G2183" s="302"/>
    </row>
    <row r="2184" spans="2:7">
      <c r="B2184" s="302"/>
      <c r="C2184" s="302"/>
      <c r="D2184" s="302"/>
      <c r="E2184" s="302"/>
      <c r="F2184" s="302"/>
      <c r="G2184" s="302"/>
    </row>
    <row r="2185" spans="2:7">
      <c r="B2185" s="302"/>
      <c r="C2185" s="302"/>
      <c r="D2185" s="302"/>
      <c r="E2185" s="302"/>
      <c r="F2185" s="302"/>
      <c r="G2185" s="302"/>
    </row>
    <row r="2186" spans="2:7">
      <c r="B2186" s="302"/>
      <c r="C2186" s="302"/>
      <c r="D2186" s="302"/>
      <c r="E2186" s="302"/>
      <c r="F2186" s="302"/>
      <c r="G2186" s="302"/>
    </row>
    <row r="2187" spans="2:7">
      <c r="B2187" s="302"/>
      <c r="C2187" s="302"/>
      <c r="D2187" s="302"/>
      <c r="E2187" s="302"/>
      <c r="F2187" s="302"/>
      <c r="G2187" s="302"/>
    </row>
    <row r="2188" spans="2:7">
      <c r="B2188" s="302"/>
      <c r="C2188" s="302"/>
      <c r="D2188" s="302"/>
      <c r="E2188" s="302"/>
      <c r="F2188" s="302"/>
      <c r="G2188" s="302"/>
    </row>
    <row r="2189" spans="2:7">
      <c r="B2189" s="302"/>
      <c r="C2189" s="302"/>
      <c r="D2189" s="302"/>
      <c r="E2189" s="302"/>
      <c r="F2189" s="302"/>
      <c r="G2189" s="302"/>
    </row>
    <row r="2190" spans="2:7">
      <c r="B2190" s="302"/>
      <c r="C2190" s="302"/>
      <c r="D2190" s="302"/>
      <c r="E2190" s="302"/>
      <c r="F2190" s="302"/>
      <c r="G2190" s="302"/>
    </row>
    <row r="2191" spans="2:7">
      <c r="B2191" s="302"/>
      <c r="C2191" s="302"/>
      <c r="D2191" s="302"/>
      <c r="E2191" s="302"/>
      <c r="F2191" s="302"/>
      <c r="G2191" s="302"/>
    </row>
    <row r="2192" spans="2:7">
      <c r="B2192" s="302"/>
      <c r="C2192" s="302"/>
      <c r="D2192" s="302"/>
      <c r="E2192" s="302"/>
      <c r="F2192" s="302"/>
      <c r="G2192" s="302"/>
    </row>
    <row r="2193" spans="2:7">
      <c r="B2193" s="302"/>
      <c r="C2193" s="302"/>
      <c r="D2193" s="302"/>
      <c r="E2193" s="302"/>
      <c r="F2193" s="302"/>
      <c r="G2193" s="302"/>
    </row>
    <row r="2194" spans="2:7">
      <c r="B2194" s="302"/>
      <c r="C2194" s="302"/>
      <c r="D2194" s="302"/>
      <c r="E2194" s="302"/>
      <c r="F2194" s="302"/>
      <c r="G2194" s="302"/>
    </row>
    <row r="2195" spans="2:7">
      <c r="B2195" s="302"/>
      <c r="C2195" s="302"/>
      <c r="D2195" s="302"/>
      <c r="E2195" s="302"/>
      <c r="F2195" s="302"/>
      <c r="G2195" s="302"/>
    </row>
    <row r="2196" spans="2:7">
      <c r="B2196" s="302"/>
      <c r="C2196" s="302"/>
      <c r="D2196" s="302"/>
      <c r="E2196" s="302"/>
      <c r="F2196" s="302"/>
      <c r="G2196" s="302"/>
    </row>
    <row r="2197" spans="2:7">
      <c r="B2197" s="302"/>
      <c r="C2197" s="302"/>
      <c r="D2197" s="302"/>
      <c r="E2197" s="302"/>
      <c r="F2197" s="302"/>
      <c r="G2197" s="302"/>
    </row>
    <row r="2198" spans="2:7">
      <c r="B2198" s="302"/>
      <c r="C2198" s="302"/>
      <c r="D2198" s="302"/>
      <c r="E2198" s="302"/>
      <c r="F2198" s="302"/>
      <c r="G2198" s="302"/>
    </row>
    <row r="2199" spans="2:7">
      <c r="B2199" s="302"/>
      <c r="C2199" s="302"/>
      <c r="D2199" s="302"/>
      <c r="E2199" s="302"/>
      <c r="F2199" s="302"/>
      <c r="G2199" s="302"/>
    </row>
    <row r="2200" spans="2:7">
      <c r="B2200" s="302"/>
      <c r="C2200" s="302"/>
      <c r="D2200" s="302"/>
      <c r="E2200" s="302"/>
      <c r="F2200" s="302"/>
      <c r="G2200" s="302"/>
    </row>
    <row r="2201" spans="2:7">
      <c r="B2201" s="302"/>
      <c r="C2201" s="302"/>
      <c r="D2201" s="302"/>
      <c r="E2201" s="302"/>
      <c r="F2201" s="302"/>
      <c r="G2201" s="302"/>
    </row>
    <row r="2202" spans="2:7">
      <c r="B2202" s="302"/>
      <c r="C2202" s="302"/>
      <c r="D2202" s="302"/>
      <c r="E2202" s="302"/>
      <c r="F2202" s="302"/>
      <c r="G2202" s="302"/>
    </row>
    <row r="2203" spans="2:7">
      <c r="B2203" s="302"/>
      <c r="C2203" s="302"/>
      <c r="D2203" s="302"/>
      <c r="E2203" s="302"/>
      <c r="F2203" s="302"/>
      <c r="G2203" s="302"/>
    </row>
    <row r="2204" spans="2:7">
      <c r="B2204" s="302"/>
      <c r="C2204" s="302"/>
      <c r="D2204" s="302"/>
      <c r="E2204" s="302"/>
      <c r="F2204" s="302"/>
      <c r="G2204" s="302"/>
    </row>
    <row r="2205" spans="2:7">
      <c r="B2205" s="302"/>
      <c r="C2205" s="302"/>
      <c r="D2205" s="302"/>
      <c r="E2205" s="302"/>
      <c r="F2205" s="302"/>
      <c r="G2205" s="302"/>
    </row>
    <row r="2206" spans="2:7">
      <c r="B2206" s="302"/>
      <c r="C2206" s="302"/>
      <c r="D2206" s="302"/>
      <c r="E2206" s="302"/>
      <c r="F2206" s="302"/>
      <c r="G2206" s="302"/>
    </row>
    <row r="2207" spans="2:7">
      <c r="B2207" s="302"/>
      <c r="C2207" s="302"/>
      <c r="D2207" s="302"/>
      <c r="E2207" s="302"/>
      <c r="F2207" s="302"/>
      <c r="G2207" s="302"/>
    </row>
    <row r="2208" spans="2:7">
      <c r="B2208" s="302"/>
      <c r="C2208" s="302"/>
      <c r="D2208" s="302"/>
      <c r="E2208" s="302"/>
      <c r="F2208" s="302"/>
      <c r="G2208" s="302"/>
    </row>
    <row r="2209" spans="2:7">
      <c r="B2209" s="302"/>
      <c r="C2209" s="302"/>
      <c r="D2209" s="302"/>
      <c r="E2209" s="302"/>
      <c r="F2209" s="302"/>
      <c r="G2209" s="302"/>
    </row>
    <row r="2210" spans="2:7">
      <c r="B2210" s="302"/>
      <c r="C2210" s="302"/>
      <c r="D2210" s="302"/>
      <c r="E2210" s="302"/>
      <c r="F2210" s="302"/>
      <c r="G2210" s="302"/>
    </row>
    <row r="2211" spans="2:7">
      <c r="B2211" s="302"/>
      <c r="C2211" s="302"/>
      <c r="D2211" s="302"/>
      <c r="E2211" s="302"/>
      <c r="F2211" s="302"/>
      <c r="G2211" s="302"/>
    </row>
    <row r="2212" spans="2:7">
      <c r="B2212" s="302"/>
      <c r="C2212" s="302"/>
      <c r="D2212" s="302"/>
      <c r="E2212" s="302"/>
      <c r="F2212" s="302"/>
      <c r="G2212" s="302"/>
    </row>
    <row r="2213" spans="2:7">
      <c r="B2213" s="302"/>
      <c r="C2213" s="302"/>
      <c r="D2213" s="302"/>
      <c r="E2213" s="302"/>
      <c r="F2213" s="302"/>
      <c r="G2213" s="302"/>
    </row>
    <row r="2214" spans="2:7">
      <c r="B2214" s="302"/>
      <c r="C2214" s="302"/>
      <c r="D2214" s="302"/>
      <c r="E2214" s="302"/>
      <c r="F2214" s="302"/>
      <c r="G2214" s="302"/>
    </row>
    <row r="2215" spans="2:7">
      <c r="B2215" s="302"/>
      <c r="C2215" s="302"/>
      <c r="D2215" s="302"/>
      <c r="E2215" s="302"/>
      <c r="F2215" s="302"/>
      <c r="G2215" s="302"/>
    </row>
    <row r="2216" spans="2:7">
      <c r="B2216" s="302"/>
      <c r="C2216" s="302"/>
      <c r="D2216" s="302"/>
      <c r="E2216" s="302"/>
      <c r="F2216" s="302"/>
      <c r="G2216" s="302"/>
    </row>
    <row r="2217" spans="2:7">
      <c r="B2217" s="302"/>
      <c r="C2217" s="302"/>
      <c r="D2217" s="302"/>
      <c r="E2217" s="302"/>
      <c r="F2217" s="302"/>
      <c r="G2217" s="302"/>
    </row>
    <row r="2218" spans="2:7">
      <c r="B2218" s="302"/>
      <c r="C2218" s="302"/>
      <c r="D2218" s="302"/>
      <c r="E2218" s="302"/>
      <c r="F2218" s="302"/>
      <c r="G2218" s="302"/>
    </row>
    <row r="2219" spans="2:7">
      <c r="B2219" s="302"/>
      <c r="C2219" s="302"/>
      <c r="D2219" s="302"/>
      <c r="E2219" s="302"/>
      <c r="F2219" s="302"/>
      <c r="G2219" s="302"/>
    </row>
    <row r="2220" spans="2:7">
      <c r="B2220" s="302"/>
      <c r="C2220" s="302"/>
      <c r="D2220" s="302"/>
      <c r="E2220" s="302"/>
      <c r="F2220" s="302"/>
      <c r="G2220" s="302"/>
    </row>
    <row r="2221" spans="2:7">
      <c r="B2221" s="302"/>
      <c r="C2221" s="302"/>
      <c r="D2221" s="302"/>
      <c r="E2221" s="302"/>
      <c r="F2221" s="302"/>
      <c r="G2221" s="302"/>
    </row>
    <row r="2222" spans="2:7">
      <c r="B2222" s="302"/>
      <c r="C2222" s="302"/>
      <c r="D2222" s="302"/>
      <c r="E2222" s="302"/>
      <c r="F2222" s="302"/>
      <c r="G2222" s="302"/>
    </row>
    <row r="2223" spans="2:7">
      <c r="B2223" s="302"/>
      <c r="C2223" s="302"/>
      <c r="D2223" s="302"/>
      <c r="E2223" s="302"/>
      <c r="F2223" s="302"/>
      <c r="G2223" s="302"/>
    </row>
    <row r="2224" spans="2:7">
      <c r="B2224" s="302"/>
      <c r="C2224" s="302"/>
      <c r="D2224" s="302"/>
      <c r="E2224" s="302"/>
      <c r="F2224" s="302"/>
      <c r="G2224" s="302"/>
    </row>
    <row r="2225" spans="2:7">
      <c r="B2225" s="302"/>
      <c r="C2225" s="302"/>
      <c r="D2225" s="302"/>
      <c r="E2225" s="302"/>
      <c r="F2225" s="302"/>
      <c r="G2225" s="302"/>
    </row>
    <row r="2226" spans="2:7">
      <c r="B2226" s="302"/>
      <c r="C2226" s="302"/>
      <c r="D2226" s="302"/>
      <c r="E2226" s="302"/>
      <c r="F2226" s="302"/>
      <c r="G2226" s="302"/>
    </row>
    <row r="2227" spans="2:7">
      <c r="B2227" s="302"/>
      <c r="C2227" s="302"/>
      <c r="D2227" s="302"/>
      <c r="E2227" s="302"/>
      <c r="F2227" s="302"/>
      <c r="G2227" s="302"/>
    </row>
    <row r="2228" spans="2:7">
      <c r="B2228" s="302"/>
      <c r="C2228" s="302"/>
      <c r="D2228" s="302"/>
      <c r="E2228" s="302"/>
      <c r="F2228" s="302"/>
      <c r="G2228" s="302"/>
    </row>
    <row r="2229" spans="2:7">
      <c r="B2229" s="302"/>
      <c r="C2229" s="302"/>
      <c r="D2229" s="302"/>
      <c r="E2229" s="302"/>
      <c r="F2229" s="302"/>
      <c r="G2229" s="302"/>
    </row>
    <row r="2230" spans="2:7">
      <c r="B2230" s="302"/>
      <c r="C2230" s="302"/>
      <c r="D2230" s="302"/>
      <c r="E2230" s="302"/>
      <c r="F2230" s="302"/>
      <c r="G2230" s="302"/>
    </row>
    <row r="2231" spans="2:7">
      <c r="B2231" s="302"/>
      <c r="C2231" s="302"/>
      <c r="D2231" s="302"/>
      <c r="E2231" s="302"/>
      <c r="F2231" s="302"/>
      <c r="G2231" s="302"/>
    </row>
    <row r="2232" spans="2:7">
      <c r="B2232" s="302"/>
      <c r="C2232" s="302"/>
      <c r="D2232" s="302"/>
      <c r="E2232" s="302"/>
      <c r="F2232" s="302"/>
      <c r="G2232" s="302"/>
    </row>
    <row r="2233" spans="2:7">
      <c r="B2233" s="302"/>
      <c r="C2233" s="302"/>
      <c r="D2233" s="302"/>
      <c r="E2233" s="302"/>
      <c r="F2233" s="302"/>
      <c r="G2233" s="302"/>
    </row>
    <row r="2234" spans="2:7">
      <c r="B2234" s="302"/>
      <c r="C2234" s="302"/>
      <c r="D2234" s="302"/>
      <c r="E2234" s="302"/>
      <c r="F2234" s="302"/>
      <c r="G2234" s="302"/>
    </row>
    <row r="2235" spans="2:7">
      <c r="B2235" s="302"/>
      <c r="C2235" s="302"/>
      <c r="D2235" s="302"/>
      <c r="E2235" s="302"/>
      <c r="F2235" s="302"/>
      <c r="G2235" s="302"/>
    </row>
    <row r="2236" spans="2:7">
      <c r="B2236" s="302"/>
      <c r="C2236" s="302"/>
      <c r="D2236" s="302"/>
      <c r="E2236" s="302"/>
      <c r="F2236" s="302"/>
      <c r="G2236" s="302"/>
    </row>
    <row r="2237" spans="2:7">
      <c r="B2237" s="302"/>
      <c r="C2237" s="302"/>
      <c r="D2237" s="302"/>
      <c r="E2237" s="302"/>
      <c r="F2237" s="302"/>
      <c r="G2237" s="302"/>
    </row>
    <row r="2238" spans="2:7">
      <c r="B2238" s="302"/>
      <c r="C2238" s="302"/>
      <c r="D2238" s="302"/>
      <c r="E2238" s="302"/>
      <c r="F2238" s="302"/>
      <c r="G2238" s="302"/>
    </row>
    <row r="2239" spans="2:7">
      <c r="B2239" s="302"/>
      <c r="C2239" s="302"/>
      <c r="D2239" s="302"/>
      <c r="E2239" s="302"/>
      <c r="F2239" s="302"/>
      <c r="G2239" s="302"/>
    </row>
    <row r="2240" spans="2:7">
      <c r="B2240" s="302"/>
      <c r="C2240" s="302"/>
      <c r="D2240" s="302"/>
      <c r="E2240" s="302"/>
      <c r="F2240" s="302"/>
      <c r="G2240" s="302"/>
    </row>
    <row r="2241" spans="2:7">
      <c r="B2241" s="302"/>
      <c r="C2241" s="302"/>
      <c r="D2241" s="302"/>
      <c r="E2241" s="302"/>
      <c r="F2241" s="302"/>
      <c r="G2241" s="302"/>
    </row>
    <row r="2242" spans="2:7">
      <c r="B2242" s="302"/>
      <c r="C2242" s="302"/>
      <c r="D2242" s="302"/>
      <c r="E2242" s="302"/>
      <c r="F2242" s="302"/>
      <c r="G2242" s="302"/>
    </row>
    <row r="2243" spans="2:7">
      <c r="B2243" s="302"/>
      <c r="C2243" s="302"/>
      <c r="D2243" s="302"/>
      <c r="E2243" s="302"/>
      <c r="F2243" s="302"/>
      <c r="G2243" s="302"/>
    </row>
    <row r="2244" spans="2:7">
      <c r="B2244" s="302"/>
      <c r="C2244" s="302"/>
      <c r="D2244" s="302"/>
      <c r="E2244" s="302"/>
      <c r="F2244" s="302"/>
      <c r="G2244" s="302"/>
    </row>
    <row r="2245" spans="2:7">
      <c r="B2245" s="302"/>
      <c r="C2245" s="302"/>
      <c r="D2245" s="302"/>
      <c r="E2245" s="302"/>
      <c r="F2245" s="302"/>
      <c r="G2245" s="302"/>
    </row>
    <row r="2246" spans="2:7">
      <c r="B2246" s="302"/>
      <c r="C2246" s="302"/>
      <c r="D2246" s="302"/>
      <c r="E2246" s="302"/>
      <c r="F2246" s="302"/>
      <c r="G2246" s="302"/>
    </row>
    <row r="2247" spans="2:7">
      <c r="B2247" s="302"/>
      <c r="C2247" s="302"/>
      <c r="D2247" s="302"/>
      <c r="E2247" s="302"/>
      <c r="F2247" s="302"/>
      <c r="G2247" s="302"/>
    </row>
    <row r="2248" spans="2:7">
      <c r="B2248" s="302"/>
      <c r="C2248" s="302"/>
      <c r="D2248" s="302"/>
      <c r="E2248" s="302"/>
      <c r="F2248" s="302"/>
      <c r="G2248" s="302"/>
    </row>
    <row r="2249" spans="2:7">
      <c r="B2249" s="302"/>
      <c r="C2249" s="302"/>
      <c r="D2249" s="302"/>
      <c r="E2249" s="302"/>
      <c r="F2249" s="302"/>
      <c r="G2249" s="302"/>
    </row>
    <row r="2250" spans="2:7">
      <c r="B2250" s="302"/>
      <c r="C2250" s="302"/>
      <c r="D2250" s="302"/>
      <c r="E2250" s="302"/>
      <c r="F2250" s="302"/>
      <c r="G2250" s="302"/>
    </row>
    <row r="2251" spans="2:7">
      <c r="B2251" s="302"/>
      <c r="C2251" s="302"/>
      <c r="D2251" s="302"/>
      <c r="E2251" s="302"/>
      <c r="F2251" s="302"/>
      <c r="G2251" s="302"/>
    </row>
    <row r="2252" spans="2:7">
      <c r="B2252" s="302"/>
      <c r="C2252" s="302"/>
      <c r="D2252" s="302"/>
      <c r="E2252" s="302"/>
      <c r="F2252" s="302"/>
      <c r="G2252" s="302"/>
    </row>
    <row r="2253" spans="2:7">
      <c r="B2253" s="302"/>
      <c r="C2253" s="302"/>
      <c r="D2253" s="302"/>
      <c r="E2253" s="302"/>
      <c r="F2253" s="302"/>
      <c r="G2253" s="302"/>
    </row>
    <row r="2254" spans="2:7">
      <c r="B2254" s="302"/>
      <c r="C2254" s="302"/>
      <c r="D2254" s="302"/>
      <c r="E2254" s="302"/>
      <c r="F2254" s="302"/>
      <c r="G2254" s="302"/>
    </row>
    <row r="2255" spans="2:7">
      <c r="B2255" s="302"/>
      <c r="C2255" s="302"/>
      <c r="D2255" s="302"/>
      <c r="E2255" s="302"/>
      <c r="F2255" s="302"/>
      <c r="G2255" s="302"/>
    </row>
    <row r="2256" spans="2:7">
      <c r="B2256" s="302"/>
      <c r="C2256" s="302"/>
      <c r="D2256" s="302"/>
      <c r="E2256" s="302"/>
      <c r="F2256" s="302"/>
      <c r="G2256" s="302"/>
    </row>
    <row r="2257" spans="2:7">
      <c r="B2257" s="302"/>
      <c r="C2257" s="302"/>
      <c r="D2257" s="302"/>
      <c r="E2257" s="302"/>
      <c r="F2257" s="302"/>
      <c r="G2257" s="302"/>
    </row>
    <row r="2258" spans="2:7">
      <c r="B2258" s="302"/>
      <c r="C2258" s="302"/>
      <c r="D2258" s="302"/>
      <c r="E2258" s="302"/>
      <c r="F2258" s="302"/>
      <c r="G2258" s="302"/>
    </row>
    <row r="2259" spans="2:7">
      <c r="B2259" s="302"/>
      <c r="C2259" s="302"/>
      <c r="D2259" s="302"/>
      <c r="E2259" s="302"/>
      <c r="F2259" s="302"/>
      <c r="G2259" s="302"/>
    </row>
    <row r="2260" spans="2:7">
      <c r="B2260" s="302"/>
      <c r="C2260" s="302"/>
      <c r="D2260" s="302"/>
      <c r="E2260" s="302"/>
      <c r="F2260" s="302"/>
      <c r="G2260" s="302"/>
    </row>
    <row r="2261" spans="2:7">
      <c r="B2261" s="302"/>
      <c r="C2261" s="302"/>
      <c r="D2261" s="302"/>
      <c r="E2261" s="302"/>
      <c r="F2261" s="302"/>
      <c r="G2261" s="302"/>
    </row>
    <row r="2262" spans="2:7">
      <c r="B2262" s="302"/>
      <c r="C2262" s="302"/>
      <c r="D2262" s="302"/>
      <c r="E2262" s="302"/>
      <c r="F2262" s="302"/>
      <c r="G2262" s="302"/>
    </row>
    <row r="2263" spans="2:7">
      <c r="B2263" s="302"/>
      <c r="C2263" s="302"/>
      <c r="D2263" s="302"/>
      <c r="E2263" s="302"/>
      <c r="F2263" s="302"/>
      <c r="G2263" s="302"/>
    </row>
    <row r="2264" spans="2:7">
      <c r="B2264" s="302"/>
      <c r="C2264" s="302"/>
      <c r="D2264" s="302"/>
      <c r="E2264" s="302"/>
      <c r="F2264" s="302"/>
      <c r="G2264" s="302"/>
    </row>
    <row r="2265" spans="2:7">
      <c r="B2265" s="302"/>
      <c r="C2265" s="302"/>
      <c r="D2265" s="302"/>
      <c r="E2265" s="302"/>
      <c r="F2265" s="302"/>
      <c r="G2265" s="302"/>
    </row>
    <row r="2266" spans="2:7">
      <c r="B2266" s="302"/>
      <c r="C2266" s="302"/>
      <c r="D2266" s="302"/>
      <c r="E2266" s="302"/>
      <c r="F2266" s="302"/>
      <c r="G2266" s="302"/>
    </row>
    <row r="2267" spans="2:7">
      <c r="B2267" s="302"/>
      <c r="C2267" s="302"/>
      <c r="D2267" s="302"/>
      <c r="E2267" s="302"/>
      <c r="F2267" s="302"/>
      <c r="G2267" s="302"/>
    </row>
    <row r="2268" spans="2:7">
      <c r="B2268" s="302"/>
      <c r="C2268" s="302"/>
      <c r="D2268" s="302"/>
      <c r="E2268" s="302"/>
      <c r="F2268" s="302"/>
      <c r="G2268" s="302"/>
    </row>
    <row r="2269" spans="2:7">
      <c r="B2269" s="302"/>
      <c r="C2269" s="302"/>
      <c r="D2269" s="302"/>
      <c r="E2269" s="302"/>
      <c r="F2269" s="302"/>
      <c r="G2269" s="302"/>
    </row>
    <row r="2270" spans="2:7">
      <c r="B2270" s="302"/>
      <c r="C2270" s="302"/>
      <c r="D2270" s="302"/>
      <c r="E2270" s="302"/>
      <c r="F2270" s="302"/>
      <c r="G2270" s="302"/>
    </row>
    <row r="2271" spans="2:7">
      <c r="B2271" s="302"/>
      <c r="C2271" s="302"/>
      <c r="D2271" s="302"/>
      <c r="E2271" s="302"/>
      <c r="F2271" s="302"/>
      <c r="G2271" s="302"/>
    </row>
    <row r="2272" spans="2:7">
      <c r="B2272" s="302"/>
      <c r="C2272" s="302"/>
      <c r="D2272" s="302"/>
      <c r="E2272" s="302"/>
      <c r="F2272" s="302"/>
      <c r="G2272" s="302"/>
    </row>
    <row r="2273" spans="2:7">
      <c r="B2273" s="302"/>
      <c r="C2273" s="302"/>
      <c r="D2273" s="302"/>
      <c r="E2273" s="302"/>
      <c r="F2273" s="302"/>
      <c r="G2273" s="302"/>
    </row>
    <row r="2274" spans="2:7">
      <c r="B2274" s="302"/>
      <c r="C2274" s="302"/>
      <c r="D2274" s="302"/>
      <c r="E2274" s="302"/>
      <c r="F2274" s="302"/>
      <c r="G2274" s="302"/>
    </row>
    <row r="2275" spans="2:7">
      <c r="B2275" s="302"/>
      <c r="C2275" s="302"/>
      <c r="D2275" s="302"/>
      <c r="E2275" s="302"/>
      <c r="F2275" s="302"/>
      <c r="G2275" s="302"/>
    </row>
    <row r="2276" spans="2:7">
      <c r="B2276" s="302"/>
      <c r="C2276" s="302"/>
      <c r="D2276" s="302"/>
      <c r="E2276" s="302"/>
      <c r="F2276" s="302"/>
      <c r="G2276" s="302"/>
    </row>
    <row r="2277" spans="2:7">
      <c r="B2277" s="302"/>
      <c r="C2277" s="302"/>
      <c r="D2277" s="302"/>
      <c r="E2277" s="302"/>
      <c r="F2277" s="302"/>
      <c r="G2277" s="302"/>
    </row>
    <row r="2278" spans="2:7">
      <c r="B2278" s="302"/>
      <c r="C2278" s="302"/>
      <c r="D2278" s="302"/>
      <c r="E2278" s="302"/>
      <c r="F2278" s="302"/>
      <c r="G2278" s="302"/>
    </row>
    <row r="2279" spans="2:7">
      <c r="B2279" s="302"/>
      <c r="C2279" s="302"/>
      <c r="D2279" s="302"/>
      <c r="E2279" s="302"/>
      <c r="F2279" s="302"/>
      <c r="G2279" s="302"/>
    </row>
    <row r="2280" spans="2:7">
      <c r="B2280" s="302"/>
      <c r="C2280" s="302"/>
      <c r="D2280" s="302"/>
      <c r="E2280" s="302"/>
      <c r="F2280" s="302"/>
      <c r="G2280" s="302"/>
    </row>
    <row r="2281" spans="2:7">
      <c r="B2281" s="302"/>
      <c r="C2281" s="302"/>
      <c r="D2281" s="302"/>
      <c r="E2281" s="302"/>
      <c r="F2281" s="302"/>
      <c r="G2281" s="302"/>
    </row>
    <row r="2282" spans="2:7">
      <c r="B2282" s="302"/>
      <c r="C2282" s="302"/>
      <c r="D2282" s="302"/>
      <c r="E2282" s="302"/>
      <c r="F2282" s="302"/>
      <c r="G2282" s="302"/>
    </row>
    <row r="2283" spans="2:7">
      <c r="B2283" s="302"/>
      <c r="C2283" s="302"/>
      <c r="D2283" s="302"/>
      <c r="E2283" s="302"/>
      <c r="F2283" s="302"/>
      <c r="G2283" s="302"/>
    </row>
    <row r="2284" spans="2:7">
      <c r="B2284" s="302"/>
      <c r="C2284" s="302"/>
      <c r="D2284" s="302"/>
      <c r="E2284" s="302"/>
      <c r="F2284" s="302"/>
      <c r="G2284" s="302"/>
    </row>
    <row r="2285" spans="2:7">
      <c r="B2285" s="302"/>
      <c r="C2285" s="302"/>
      <c r="D2285" s="302"/>
      <c r="E2285" s="302"/>
      <c r="F2285" s="302"/>
      <c r="G2285" s="302"/>
    </row>
    <row r="2286" spans="2:7">
      <c r="B2286" s="302"/>
      <c r="C2286" s="302"/>
      <c r="D2286" s="302"/>
      <c r="E2286" s="302"/>
      <c r="F2286" s="302"/>
      <c r="G2286" s="302"/>
    </row>
    <row r="2287" spans="2:7">
      <c r="B2287" s="302"/>
      <c r="C2287" s="302"/>
      <c r="D2287" s="302"/>
      <c r="E2287" s="302"/>
      <c r="F2287" s="302"/>
      <c r="G2287" s="302"/>
    </row>
    <row r="2288" spans="2:7">
      <c r="B2288" s="302"/>
      <c r="C2288" s="302"/>
      <c r="D2288" s="302"/>
      <c r="E2288" s="302"/>
      <c r="F2288" s="302"/>
      <c r="G2288" s="302"/>
    </row>
    <row r="2289" spans="2:7">
      <c r="B2289" s="302"/>
      <c r="C2289" s="302"/>
      <c r="D2289" s="302"/>
      <c r="E2289" s="302"/>
      <c r="F2289" s="302"/>
      <c r="G2289" s="302"/>
    </row>
    <row r="2290" spans="2:7">
      <c r="B2290" s="302"/>
      <c r="C2290" s="302"/>
      <c r="D2290" s="302"/>
      <c r="E2290" s="302"/>
      <c r="F2290" s="302"/>
      <c r="G2290" s="302"/>
    </row>
    <row r="2291" spans="2:7">
      <c r="B2291" s="302"/>
      <c r="C2291" s="302"/>
      <c r="D2291" s="302"/>
      <c r="E2291" s="302"/>
      <c r="F2291" s="302"/>
      <c r="G2291" s="302"/>
    </row>
    <row r="2292" spans="2:7">
      <c r="B2292" s="302"/>
      <c r="C2292" s="302"/>
      <c r="D2292" s="302"/>
      <c r="E2292" s="302"/>
      <c r="F2292" s="302"/>
      <c r="G2292" s="302"/>
    </row>
    <row r="2293" spans="2:7">
      <c r="B2293" s="302"/>
      <c r="C2293" s="302"/>
      <c r="D2293" s="302"/>
      <c r="E2293" s="302"/>
      <c r="F2293" s="302"/>
      <c r="G2293" s="302"/>
    </row>
    <row r="2294" spans="2:7">
      <c r="B2294" s="302"/>
      <c r="C2294" s="302"/>
      <c r="D2294" s="302"/>
      <c r="E2294" s="302"/>
      <c r="F2294" s="302"/>
      <c r="G2294" s="302"/>
    </row>
    <row r="2295" spans="2:7">
      <c r="B2295" s="302"/>
      <c r="C2295" s="302"/>
      <c r="D2295" s="302"/>
      <c r="E2295" s="302"/>
      <c r="F2295" s="302"/>
      <c r="G2295" s="302"/>
    </row>
    <row r="2296" spans="2:7">
      <c r="B2296" s="302"/>
      <c r="C2296" s="302"/>
      <c r="D2296" s="302"/>
      <c r="E2296" s="302"/>
      <c r="F2296" s="302"/>
      <c r="G2296" s="302"/>
    </row>
    <row r="2297" spans="2:7">
      <c r="B2297" s="302"/>
      <c r="C2297" s="302"/>
      <c r="D2297" s="302"/>
      <c r="E2297" s="302"/>
      <c r="F2297" s="302"/>
      <c r="G2297" s="302"/>
    </row>
    <row r="2298" spans="2:7">
      <c r="B2298" s="302"/>
      <c r="C2298" s="302"/>
      <c r="D2298" s="302"/>
      <c r="E2298" s="302"/>
      <c r="F2298" s="302"/>
      <c r="G2298" s="302"/>
    </row>
    <row r="2299" spans="2:7">
      <c r="B2299" s="302"/>
      <c r="C2299" s="302"/>
      <c r="D2299" s="302"/>
      <c r="E2299" s="302"/>
      <c r="F2299" s="302"/>
      <c r="G2299" s="302"/>
    </row>
    <row r="2300" spans="2:7">
      <c r="B2300" s="302"/>
      <c r="C2300" s="302"/>
      <c r="D2300" s="302"/>
      <c r="E2300" s="302"/>
      <c r="F2300" s="302"/>
      <c r="G2300" s="302"/>
    </row>
    <row r="2301" spans="2:7">
      <c r="B2301" s="302"/>
      <c r="C2301" s="302"/>
      <c r="D2301" s="302"/>
      <c r="E2301" s="302"/>
      <c r="F2301" s="302"/>
      <c r="G2301" s="302"/>
    </row>
    <row r="2302" spans="2:7">
      <c r="B2302" s="302"/>
      <c r="C2302" s="302"/>
      <c r="D2302" s="302"/>
      <c r="E2302" s="302"/>
      <c r="F2302" s="302"/>
      <c r="G2302" s="302"/>
    </row>
    <row r="2303" spans="2:7">
      <c r="D2303" s="302"/>
      <c r="E2303" s="302"/>
      <c r="F2303" s="302"/>
      <c r="G2303" s="302"/>
    </row>
    <row r="2304" spans="2:7">
      <c r="B2304" s="302"/>
      <c r="C2304" s="302"/>
      <c r="D2304" s="302"/>
      <c r="E2304" s="302"/>
      <c r="F2304" s="302"/>
      <c r="G2304" s="302"/>
    </row>
    <row r="2305" spans="2:7">
      <c r="B2305" s="302"/>
      <c r="C2305" s="302"/>
      <c r="D2305" s="302"/>
      <c r="E2305" s="302"/>
      <c r="F2305" s="302"/>
      <c r="G2305" s="302"/>
    </row>
    <row r="2306" spans="2:7">
      <c r="B2306" s="302"/>
      <c r="C2306" s="302"/>
      <c r="D2306" s="302"/>
      <c r="E2306" s="302"/>
      <c r="F2306" s="302"/>
      <c r="G2306" s="302"/>
    </row>
    <row r="2307" spans="2:7">
      <c r="B2307" s="302"/>
      <c r="C2307" s="302"/>
      <c r="D2307" s="302"/>
      <c r="E2307" s="302"/>
      <c r="F2307" s="302"/>
      <c r="G2307" s="302"/>
    </row>
    <row r="2308" spans="2:7">
      <c r="B2308" s="302"/>
      <c r="C2308" s="302"/>
      <c r="D2308" s="302"/>
      <c r="E2308" s="302"/>
      <c r="F2308" s="302"/>
      <c r="G2308" s="302"/>
    </row>
    <row r="2309" spans="2:7">
      <c r="B2309" s="302"/>
      <c r="C2309" s="302"/>
      <c r="D2309" s="302"/>
      <c r="E2309" s="302"/>
      <c r="F2309" s="302"/>
      <c r="G2309" s="302"/>
    </row>
    <row r="2310" spans="2:7">
      <c r="B2310" s="302"/>
      <c r="C2310" s="302"/>
      <c r="D2310" s="302"/>
      <c r="E2310" s="302"/>
      <c r="F2310" s="302"/>
      <c r="G2310" s="302"/>
    </row>
    <row r="2311" spans="2:7">
      <c r="B2311" s="302"/>
      <c r="C2311" s="302"/>
      <c r="D2311" s="302"/>
      <c r="E2311" s="302"/>
      <c r="F2311" s="302"/>
      <c r="G2311" s="302"/>
    </row>
    <row r="2312" spans="2:7">
      <c r="B2312" s="302"/>
      <c r="C2312" s="302"/>
      <c r="D2312" s="302"/>
      <c r="E2312" s="302"/>
      <c r="F2312" s="302"/>
      <c r="G2312" s="302"/>
    </row>
    <row r="2313" spans="2:7">
      <c r="B2313" s="302"/>
      <c r="C2313" s="302"/>
      <c r="D2313" s="302"/>
      <c r="E2313" s="302"/>
      <c r="F2313" s="302"/>
      <c r="G2313" s="302"/>
    </row>
    <row r="2314" spans="2:7">
      <c r="B2314" s="302"/>
      <c r="C2314" s="302"/>
      <c r="D2314" s="302"/>
      <c r="E2314" s="302"/>
      <c r="F2314" s="302"/>
      <c r="G2314" s="302"/>
    </row>
    <row r="2315" spans="2:7">
      <c r="B2315" s="302"/>
      <c r="C2315" s="302"/>
      <c r="D2315" s="302"/>
      <c r="E2315" s="302"/>
      <c r="F2315" s="302"/>
      <c r="G2315" s="302"/>
    </row>
    <row r="2316" spans="2:7">
      <c r="B2316" s="302"/>
      <c r="C2316" s="302"/>
      <c r="D2316" s="302"/>
      <c r="E2316" s="302"/>
      <c r="F2316" s="302"/>
      <c r="G2316" s="302"/>
    </row>
    <row r="2317" spans="2:7">
      <c r="B2317" s="302"/>
      <c r="C2317" s="302"/>
      <c r="D2317" s="302"/>
      <c r="E2317" s="302"/>
      <c r="F2317" s="302"/>
      <c r="G2317" s="302"/>
    </row>
    <row r="2318" spans="2:7">
      <c r="B2318" s="302"/>
      <c r="C2318" s="302"/>
      <c r="D2318" s="302"/>
      <c r="E2318" s="302"/>
      <c r="F2318" s="302"/>
      <c r="G2318" s="302"/>
    </row>
    <row r="2319" spans="2:7">
      <c r="B2319" s="302"/>
      <c r="C2319" s="302"/>
      <c r="D2319" s="302"/>
      <c r="E2319" s="302"/>
      <c r="F2319" s="302"/>
      <c r="G2319" s="302"/>
    </row>
    <row r="2320" spans="2:7">
      <c r="B2320" s="302"/>
      <c r="C2320" s="302"/>
      <c r="D2320" s="302"/>
      <c r="E2320" s="302"/>
      <c r="F2320" s="302"/>
      <c r="G2320" s="302"/>
    </row>
    <row r="2321" spans="2:7">
      <c r="B2321" s="302"/>
      <c r="C2321" s="302"/>
      <c r="D2321" s="302"/>
      <c r="E2321" s="302"/>
      <c r="F2321" s="302"/>
      <c r="G2321" s="302"/>
    </row>
    <row r="2322" spans="2:7">
      <c r="B2322" s="302"/>
      <c r="C2322" s="302"/>
      <c r="D2322" s="302"/>
      <c r="E2322" s="302"/>
      <c r="F2322" s="302"/>
      <c r="G2322" s="302"/>
    </row>
    <row r="2323" spans="2:7">
      <c r="B2323" s="302"/>
      <c r="C2323" s="302"/>
      <c r="D2323" s="302"/>
      <c r="E2323" s="302"/>
      <c r="F2323" s="302"/>
      <c r="G2323" s="302"/>
    </row>
    <row r="2324" spans="2:7">
      <c r="B2324" s="302"/>
      <c r="C2324" s="302"/>
      <c r="D2324" s="302"/>
      <c r="E2324" s="302"/>
      <c r="F2324" s="302"/>
      <c r="G2324" s="302"/>
    </row>
    <row r="2325" spans="2:7">
      <c r="B2325" s="302"/>
      <c r="C2325" s="302"/>
      <c r="D2325" s="302"/>
      <c r="E2325" s="302"/>
      <c r="F2325" s="302"/>
      <c r="G2325" s="302"/>
    </row>
    <row r="2326" spans="2:7">
      <c r="B2326" s="302"/>
      <c r="C2326" s="302"/>
      <c r="D2326" s="302"/>
      <c r="E2326" s="302"/>
      <c r="F2326" s="302"/>
      <c r="G2326" s="302"/>
    </row>
    <row r="2327" spans="2:7">
      <c r="B2327" s="302"/>
      <c r="C2327" s="302"/>
      <c r="D2327" s="302"/>
      <c r="E2327" s="302"/>
      <c r="F2327" s="302"/>
      <c r="G2327" s="302"/>
    </row>
    <row r="2328" spans="2:7">
      <c r="B2328" s="302"/>
      <c r="C2328" s="302"/>
      <c r="D2328" s="302"/>
      <c r="E2328" s="302"/>
      <c r="F2328" s="302"/>
      <c r="G2328" s="302"/>
    </row>
    <row r="2329" spans="2:7">
      <c r="B2329" s="302"/>
      <c r="C2329" s="302"/>
      <c r="D2329" s="302"/>
      <c r="E2329" s="302"/>
      <c r="F2329" s="302"/>
      <c r="G2329" s="302"/>
    </row>
    <row r="2330" spans="2:7">
      <c r="B2330" s="302"/>
      <c r="C2330" s="302"/>
      <c r="D2330" s="302"/>
      <c r="E2330" s="302"/>
      <c r="F2330" s="302"/>
      <c r="G2330" s="302"/>
    </row>
    <row r="2331" spans="2:7">
      <c r="B2331" s="302"/>
      <c r="C2331" s="302"/>
      <c r="D2331" s="302"/>
      <c r="E2331" s="302"/>
      <c r="F2331" s="302"/>
      <c r="G2331" s="302"/>
    </row>
    <row r="2332" spans="2:7">
      <c r="B2332" s="302"/>
      <c r="C2332" s="302"/>
      <c r="D2332" s="302"/>
      <c r="E2332" s="302"/>
      <c r="F2332" s="302"/>
      <c r="G2332" s="302"/>
    </row>
    <row r="2333" spans="2:7">
      <c r="B2333" s="302"/>
      <c r="C2333" s="302"/>
      <c r="D2333" s="302"/>
      <c r="E2333" s="302"/>
      <c r="F2333" s="302"/>
      <c r="G2333" s="302"/>
    </row>
    <row r="2334" spans="2:7">
      <c r="B2334" s="302"/>
      <c r="C2334" s="302"/>
      <c r="D2334" s="302"/>
      <c r="E2334" s="302"/>
      <c r="F2334" s="302"/>
      <c r="G2334" s="302"/>
    </row>
    <row r="2335" spans="2:7">
      <c r="B2335" s="302"/>
      <c r="C2335" s="302"/>
      <c r="D2335" s="302"/>
      <c r="E2335" s="302"/>
      <c r="F2335" s="302"/>
      <c r="G2335" s="302"/>
    </row>
    <row r="2336" spans="2:7">
      <c r="B2336" s="302"/>
      <c r="C2336" s="302"/>
      <c r="D2336" s="302"/>
      <c r="E2336" s="302"/>
      <c r="F2336" s="302"/>
      <c r="G2336" s="302"/>
    </row>
    <row r="2337" spans="2:7">
      <c r="B2337" s="302"/>
      <c r="C2337" s="302"/>
      <c r="D2337" s="302"/>
      <c r="E2337" s="302"/>
      <c r="F2337" s="302"/>
      <c r="G2337" s="302"/>
    </row>
    <row r="2338" spans="2:7">
      <c r="B2338" s="302"/>
      <c r="C2338" s="302"/>
      <c r="D2338" s="302"/>
      <c r="E2338" s="302"/>
      <c r="F2338" s="302"/>
      <c r="G2338" s="302"/>
    </row>
    <row r="2339" spans="2:7">
      <c r="B2339" s="302"/>
      <c r="C2339" s="302"/>
      <c r="D2339" s="302"/>
      <c r="E2339" s="302"/>
      <c r="F2339" s="302"/>
      <c r="G2339" s="302"/>
    </row>
    <row r="2340" spans="2:7">
      <c r="B2340" s="302"/>
      <c r="C2340" s="302"/>
      <c r="D2340" s="302"/>
      <c r="E2340" s="302"/>
      <c r="F2340" s="302"/>
      <c r="G2340" s="302"/>
    </row>
    <row r="2341" spans="2:7">
      <c r="B2341" s="302"/>
      <c r="C2341" s="302"/>
      <c r="D2341" s="302"/>
      <c r="E2341" s="302"/>
      <c r="F2341" s="302"/>
      <c r="G2341" s="302"/>
    </row>
    <row r="2342" spans="2:7">
      <c r="B2342" s="302"/>
      <c r="C2342" s="302"/>
      <c r="D2342" s="302"/>
      <c r="E2342" s="302"/>
      <c r="F2342" s="302"/>
      <c r="G2342" s="302"/>
    </row>
    <row r="2343" spans="2:7">
      <c r="B2343" s="302"/>
      <c r="C2343" s="302"/>
      <c r="D2343" s="302"/>
      <c r="E2343" s="302"/>
      <c r="F2343" s="302"/>
      <c r="G2343" s="302"/>
    </row>
    <row r="2344" spans="2:7">
      <c r="B2344" s="302"/>
      <c r="C2344" s="302"/>
      <c r="D2344" s="302"/>
      <c r="E2344" s="302"/>
      <c r="F2344" s="302"/>
      <c r="G2344" s="302"/>
    </row>
    <row r="2345" spans="2:7">
      <c r="B2345" s="302"/>
      <c r="C2345" s="302"/>
      <c r="D2345" s="302"/>
      <c r="E2345" s="302"/>
      <c r="F2345" s="302"/>
      <c r="G2345" s="302"/>
    </row>
    <row r="2346" spans="2:7">
      <c r="B2346" s="302"/>
      <c r="C2346" s="302"/>
      <c r="D2346" s="302"/>
      <c r="E2346" s="302"/>
      <c r="F2346" s="302"/>
      <c r="G2346" s="302"/>
    </row>
    <row r="2347" spans="2:7">
      <c r="B2347" s="302"/>
      <c r="C2347" s="302"/>
      <c r="D2347" s="302"/>
      <c r="E2347" s="302"/>
      <c r="F2347" s="302"/>
      <c r="G2347" s="302"/>
    </row>
    <row r="2348" spans="2:7">
      <c r="B2348" s="302"/>
      <c r="C2348" s="302"/>
      <c r="D2348" s="302"/>
      <c r="E2348" s="302"/>
      <c r="F2348" s="302"/>
      <c r="G2348" s="302"/>
    </row>
    <row r="2349" spans="2:7">
      <c r="B2349" s="302"/>
      <c r="C2349" s="302"/>
      <c r="D2349" s="302"/>
      <c r="E2349" s="302"/>
      <c r="F2349" s="302"/>
      <c r="G2349" s="302"/>
    </row>
    <row r="2350" spans="2:7">
      <c r="B2350" s="302"/>
      <c r="C2350" s="302"/>
      <c r="D2350" s="302"/>
      <c r="E2350" s="302"/>
      <c r="F2350" s="302"/>
      <c r="G2350" s="302"/>
    </row>
    <row r="2351" spans="2:7">
      <c r="B2351" s="302"/>
      <c r="C2351" s="302"/>
      <c r="D2351" s="302"/>
      <c r="E2351" s="302"/>
      <c r="F2351" s="302"/>
      <c r="G2351" s="302"/>
    </row>
    <row r="2352" spans="2:7">
      <c r="B2352" s="302"/>
      <c r="C2352" s="302"/>
      <c r="D2352" s="302"/>
      <c r="E2352" s="302"/>
      <c r="F2352" s="302"/>
      <c r="G2352" s="302"/>
    </row>
    <row r="2353" spans="2:7">
      <c r="B2353" s="302"/>
      <c r="C2353" s="302"/>
      <c r="D2353" s="302"/>
      <c r="E2353" s="302"/>
      <c r="F2353" s="302"/>
      <c r="G2353" s="302"/>
    </row>
    <row r="2354" spans="2:7">
      <c r="B2354" s="302"/>
      <c r="C2354" s="302"/>
      <c r="D2354" s="302"/>
      <c r="E2354" s="302"/>
      <c r="F2354" s="302"/>
      <c r="G2354" s="302"/>
    </row>
    <row r="2355" spans="2:7">
      <c r="B2355" s="302"/>
      <c r="C2355" s="302"/>
      <c r="D2355" s="302"/>
      <c r="E2355" s="302"/>
      <c r="F2355" s="302"/>
      <c r="G2355" s="302"/>
    </row>
    <row r="2356" spans="2:7">
      <c r="B2356" s="302"/>
      <c r="C2356" s="302"/>
      <c r="D2356" s="302"/>
      <c r="E2356" s="302"/>
      <c r="F2356" s="302"/>
      <c r="G2356" s="302"/>
    </row>
    <row r="2357" spans="2:7">
      <c r="B2357" s="302"/>
      <c r="C2357" s="302"/>
      <c r="D2357" s="302"/>
      <c r="E2357" s="302"/>
      <c r="F2357" s="302"/>
      <c r="G2357" s="302"/>
    </row>
    <row r="2358" spans="2:7">
      <c r="B2358" s="302"/>
      <c r="C2358" s="302"/>
      <c r="D2358" s="302"/>
      <c r="E2358" s="302"/>
      <c r="F2358" s="302"/>
      <c r="G2358" s="302"/>
    </row>
    <row r="2359" spans="2:7">
      <c r="D2359" s="302"/>
      <c r="E2359" s="302"/>
      <c r="F2359" s="302"/>
      <c r="G2359" s="302"/>
    </row>
    <row r="2360" spans="2:7">
      <c r="B2360" s="302"/>
      <c r="C2360" s="302"/>
      <c r="D2360" s="302"/>
      <c r="E2360" s="302"/>
      <c r="F2360" s="302"/>
      <c r="G2360" s="302"/>
    </row>
    <row r="2361" spans="2:7">
      <c r="B2361" s="302"/>
      <c r="C2361" s="302"/>
      <c r="D2361" s="302"/>
      <c r="E2361" s="302"/>
      <c r="F2361" s="302"/>
      <c r="G2361" s="302"/>
    </row>
    <row r="2362" spans="2:7">
      <c r="B2362" s="302"/>
      <c r="C2362" s="302"/>
      <c r="D2362" s="302"/>
      <c r="E2362" s="302"/>
      <c r="F2362" s="302"/>
      <c r="G2362" s="302"/>
    </row>
    <row r="2363" spans="2:7">
      <c r="B2363" s="302"/>
      <c r="C2363" s="302"/>
      <c r="D2363" s="302"/>
      <c r="E2363" s="302"/>
      <c r="F2363" s="302"/>
      <c r="G2363" s="302"/>
    </row>
    <row r="2364" spans="2:7">
      <c r="B2364" s="302"/>
      <c r="C2364" s="302"/>
      <c r="D2364" s="302"/>
      <c r="E2364" s="302"/>
      <c r="F2364" s="302"/>
      <c r="G2364" s="302"/>
    </row>
    <row r="2365" spans="2:7">
      <c r="B2365" s="302"/>
      <c r="C2365" s="302"/>
      <c r="D2365" s="302"/>
      <c r="E2365" s="302"/>
      <c r="F2365" s="302"/>
      <c r="G2365" s="302"/>
    </row>
    <row r="2366" spans="2:7">
      <c r="B2366" s="302"/>
      <c r="C2366" s="302"/>
      <c r="D2366" s="302"/>
      <c r="E2366" s="302"/>
      <c r="F2366" s="302"/>
      <c r="G2366" s="302"/>
    </row>
    <row r="2367" spans="2:7">
      <c r="B2367" s="302"/>
      <c r="C2367" s="302"/>
      <c r="D2367" s="302"/>
      <c r="E2367" s="302"/>
      <c r="F2367" s="302"/>
      <c r="G2367" s="302"/>
    </row>
    <row r="2368" spans="2:7">
      <c r="B2368" s="302"/>
      <c r="C2368" s="302"/>
      <c r="D2368" s="302"/>
      <c r="E2368" s="302"/>
      <c r="F2368" s="302"/>
      <c r="G2368" s="302"/>
    </row>
    <row r="2369" spans="2:7">
      <c r="B2369" s="302"/>
      <c r="C2369" s="302"/>
      <c r="D2369" s="302"/>
      <c r="E2369" s="302"/>
      <c r="F2369" s="302"/>
      <c r="G2369" s="302"/>
    </row>
    <row r="2370" spans="2:7">
      <c r="B2370" s="302"/>
      <c r="C2370" s="302"/>
      <c r="D2370" s="302"/>
      <c r="E2370" s="302"/>
      <c r="F2370" s="302"/>
      <c r="G2370" s="302"/>
    </row>
    <row r="2371" spans="2:7">
      <c r="B2371" s="302"/>
      <c r="C2371" s="302"/>
      <c r="D2371" s="302"/>
      <c r="E2371" s="302"/>
      <c r="F2371" s="302"/>
      <c r="G2371" s="302"/>
    </row>
    <row r="2372" spans="2:7">
      <c r="B2372" s="302"/>
      <c r="C2372" s="302"/>
      <c r="D2372" s="302"/>
      <c r="E2372" s="302"/>
      <c r="F2372" s="302"/>
      <c r="G2372" s="302"/>
    </row>
    <row r="2373" spans="2:7">
      <c r="B2373" s="302"/>
      <c r="C2373" s="302"/>
      <c r="D2373" s="302"/>
      <c r="E2373" s="302"/>
      <c r="F2373" s="302"/>
      <c r="G2373" s="302"/>
    </row>
    <row r="2374" spans="2:7">
      <c r="B2374" s="302"/>
      <c r="C2374" s="302"/>
      <c r="D2374" s="302"/>
      <c r="E2374" s="302"/>
      <c r="F2374" s="302"/>
      <c r="G2374" s="302"/>
    </row>
    <row r="2375" spans="2:7">
      <c r="B2375" s="302"/>
      <c r="C2375" s="302"/>
      <c r="D2375" s="302"/>
      <c r="E2375" s="302"/>
      <c r="F2375" s="302"/>
      <c r="G2375" s="302"/>
    </row>
    <row r="2376" spans="2:7">
      <c r="B2376" s="302"/>
      <c r="C2376" s="302"/>
      <c r="D2376" s="302"/>
      <c r="E2376" s="302"/>
      <c r="F2376" s="302"/>
      <c r="G2376" s="302"/>
    </row>
    <row r="2377" spans="2:7">
      <c r="B2377" s="302"/>
      <c r="C2377" s="302"/>
      <c r="D2377" s="302"/>
      <c r="E2377" s="302"/>
      <c r="F2377" s="302"/>
      <c r="G2377" s="302"/>
    </row>
    <row r="2378" spans="2:7">
      <c r="B2378" s="302"/>
      <c r="C2378" s="302"/>
      <c r="D2378" s="302"/>
      <c r="E2378" s="302"/>
      <c r="F2378" s="302"/>
      <c r="G2378" s="302"/>
    </row>
    <row r="2379" spans="2:7">
      <c r="B2379" s="302"/>
      <c r="C2379" s="302"/>
      <c r="D2379" s="302"/>
      <c r="E2379" s="302"/>
      <c r="F2379" s="302"/>
      <c r="G2379" s="302"/>
    </row>
    <row r="2380" spans="2:7">
      <c r="B2380" s="302"/>
      <c r="C2380" s="302"/>
      <c r="D2380" s="302"/>
      <c r="E2380" s="302"/>
      <c r="F2380" s="302"/>
      <c r="G2380" s="302"/>
    </row>
    <row r="2381" spans="2:7">
      <c r="B2381" s="302"/>
      <c r="C2381" s="302"/>
      <c r="D2381" s="302"/>
      <c r="E2381" s="302"/>
      <c r="F2381" s="302"/>
      <c r="G2381" s="302"/>
    </row>
    <row r="2382" spans="2:7">
      <c r="B2382" s="302"/>
      <c r="C2382" s="302"/>
      <c r="D2382" s="302"/>
      <c r="E2382" s="302"/>
      <c r="F2382" s="302"/>
      <c r="G2382" s="302"/>
    </row>
    <row r="2383" spans="2:7">
      <c r="B2383" s="302"/>
      <c r="C2383" s="302"/>
      <c r="D2383" s="302"/>
      <c r="E2383" s="302"/>
      <c r="F2383" s="302"/>
      <c r="G2383" s="302"/>
    </row>
    <row r="2384" spans="2:7">
      <c r="B2384" s="302"/>
      <c r="C2384" s="302"/>
      <c r="D2384" s="302"/>
      <c r="E2384" s="302"/>
      <c r="F2384" s="302"/>
      <c r="G2384" s="302"/>
    </row>
    <row r="2385" spans="2:7">
      <c r="B2385" s="302"/>
      <c r="C2385" s="302"/>
      <c r="D2385" s="302"/>
      <c r="E2385" s="302"/>
      <c r="F2385" s="302"/>
      <c r="G2385" s="302"/>
    </row>
    <row r="2386" spans="2:7">
      <c r="B2386" s="302"/>
      <c r="C2386" s="302"/>
      <c r="D2386" s="302"/>
      <c r="E2386" s="302"/>
      <c r="F2386" s="302"/>
      <c r="G2386" s="302"/>
    </row>
    <row r="2387" spans="2:7">
      <c r="B2387" s="302"/>
      <c r="C2387" s="302"/>
      <c r="D2387" s="302"/>
      <c r="E2387" s="302"/>
      <c r="F2387" s="302"/>
      <c r="G2387" s="302"/>
    </row>
    <row r="2388" spans="2:7">
      <c r="B2388" s="302"/>
      <c r="C2388" s="302"/>
      <c r="D2388" s="302"/>
      <c r="E2388" s="302"/>
      <c r="F2388" s="302"/>
      <c r="G2388" s="302"/>
    </row>
    <row r="2389" spans="2:7">
      <c r="B2389" s="302"/>
      <c r="C2389" s="302"/>
      <c r="D2389" s="302"/>
      <c r="E2389" s="302"/>
      <c r="F2389" s="302"/>
      <c r="G2389" s="302"/>
    </row>
    <row r="2390" spans="2:7">
      <c r="B2390" s="302"/>
      <c r="C2390" s="302"/>
      <c r="D2390" s="302"/>
      <c r="E2390" s="302"/>
      <c r="F2390" s="302"/>
      <c r="G2390" s="302"/>
    </row>
    <row r="2391" spans="2:7">
      <c r="B2391" s="302"/>
      <c r="C2391" s="302"/>
      <c r="D2391" s="302"/>
      <c r="E2391" s="302"/>
      <c r="F2391" s="302"/>
      <c r="G2391" s="302"/>
    </row>
    <row r="2392" spans="2:7">
      <c r="B2392" s="302"/>
      <c r="C2392" s="302"/>
      <c r="D2392" s="302"/>
      <c r="E2392" s="302"/>
      <c r="F2392" s="302"/>
      <c r="G2392" s="302"/>
    </row>
    <row r="2393" spans="2:7">
      <c r="B2393" s="302"/>
      <c r="C2393" s="302"/>
      <c r="D2393" s="302"/>
      <c r="E2393" s="302"/>
      <c r="F2393" s="302"/>
      <c r="G2393" s="302"/>
    </row>
    <row r="2394" spans="2:7">
      <c r="B2394" s="302"/>
      <c r="C2394" s="302"/>
      <c r="D2394" s="302"/>
      <c r="E2394" s="302"/>
      <c r="F2394" s="302"/>
      <c r="G2394" s="302"/>
    </row>
    <row r="2395" spans="2:7">
      <c r="B2395" s="302"/>
      <c r="C2395" s="302"/>
      <c r="D2395" s="302"/>
      <c r="E2395" s="302"/>
      <c r="F2395" s="302"/>
      <c r="G2395" s="302"/>
    </row>
    <row r="2396" spans="2:7">
      <c r="B2396" s="302"/>
      <c r="C2396" s="302"/>
      <c r="D2396" s="302"/>
      <c r="E2396" s="302"/>
      <c r="F2396" s="302"/>
      <c r="G2396" s="302"/>
    </row>
    <row r="2397" spans="2:7">
      <c r="B2397" s="302"/>
      <c r="C2397" s="302"/>
      <c r="D2397" s="302"/>
      <c r="E2397" s="302"/>
      <c r="F2397" s="302"/>
      <c r="G2397" s="302"/>
    </row>
    <row r="2398" spans="2:7">
      <c r="B2398" s="302"/>
      <c r="C2398" s="302"/>
      <c r="D2398" s="302"/>
      <c r="E2398" s="302"/>
      <c r="F2398" s="302"/>
      <c r="G2398" s="302"/>
    </row>
    <row r="2399" spans="2:7">
      <c r="B2399" s="302"/>
      <c r="C2399" s="302"/>
      <c r="D2399" s="302"/>
      <c r="E2399" s="302"/>
      <c r="F2399" s="302"/>
      <c r="G2399" s="302"/>
    </row>
    <row r="2400" spans="2:7">
      <c r="B2400" s="302"/>
      <c r="C2400" s="302"/>
      <c r="D2400" s="302"/>
      <c r="E2400" s="302"/>
      <c r="F2400" s="302"/>
      <c r="G2400" s="302"/>
    </row>
    <row r="2401" spans="2:7">
      <c r="B2401" s="302"/>
      <c r="C2401" s="302"/>
      <c r="D2401" s="302"/>
      <c r="E2401" s="302"/>
      <c r="F2401" s="302"/>
      <c r="G2401" s="302"/>
    </row>
    <row r="2402" spans="2:7">
      <c r="B2402" s="302"/>
      <c r="C2402" s="302"/>
      <c r="D2402" s="302"/>
      <c r="E2402" s="302"/>
      <c r="F2402" s="302"/>
      <c r="G2402" s="302"/>
    </row>
    <row r="2403" spans="2:7">
      <c r="B2403" s="302"/>
      <c r="C2403" s="302"/>
      <c r="D2403" s="302"/>
      <c r="E2403" s="302"/>
      <c r="F2403" s="302"/>
      <c r="G2403" s="302"/>
    </row>
    <row r="2404" spans="2:7">
      <c r="B2404" s="302"/>
      <c r="C2404" s="302"/>
      <c r="D2404" s="302"/>
      <c r="E2404" s="302"/>
      <c r="F2404" s="302"/>
      <c r="G2404" s="302"/>
    </row>
    <row r="2405" spans="2:7">
      <c r="B2405" s="302"/>
      <c r="C2405" s="302"/>
      <c r="D2405" s="302"/>
      <c r="E2405" s="302"/>
      <c r="F2405" s="302"/>
      <c r="G2405" s="302"/>
    </row>
    <row r="2406" spans="2:7">
      <c r="B2406" s="302"/>
      <c r="C2406" s="302"/>
      <c r="D2406" s="302"/>
      <c r="E2406" s="302"/>
      <c r="F2406" s="302"/>
      <c r="G2406" s="302"/>
    </row>
    <row r="2407" spans="2:7">
      <c r="B2407" s="302"/>
      <c r="C2407" s="302"/>
      <c r="D2407" s="302"/>
      <c r="E2407" s="302"/>
      <c r="F2407" s="302"/>
      <c r="G2407" s="302"/>
    </row>
    <row r="2408" spans="2:7">
      <c r="B2408" s="302"/>
      <c r="C2408" s="302"/>
      <c r="D2408" s="302"/>
      <c r="E2408" s="302"/>
      <c r="F2408" s="302"/>
      <c r="G2408" s="302"/>
    </row>
    <row r="2409" spans="2:7">
      <c r="B2409" s="302"/>
      <c r="C2409" s="302"/>
      <c r="D2409" s="302"/>
      <c r="E2409" s="302"/>
      <c r="F2409" s="302"/>
      <c r="G2409" s="302"/>
    </row>
    <row r="2410" spans="2:7">
      <c r="B2410" s="302"/>
      <c r="C2410" s="302"/>
      <c r="D2410" s="302"/>
      <c r="E2410" s="302"/>
      <c r="F2410" s="302"/>
      <c r="G2410" s="302"/>
    </row>
    <row r="2411" spans="2:7">
      <c r="B2411" s="302"/>
      <c r="C2411" s="302"/>
      <c r="D2411" s="302"/>
      <c r="E2411" s="302"/>
      <c r="F2411" s="302"/>
      <c r="G2411" s="302"/>
    </row>
    <row r="2412" spans="2:7">
      <c r="B2412" s="302"/>
      <c r="C2412" s="302"/>
      <c r="D2412" s="302"/>
      <c r="E2412" s="302"/>
      <c r="F2412" s="302"/>
      <c r="G2412" s="302"/>
    </row>
    <row r="2413" spans="2:7">
      <c r="B2413" s="302"/>
      <c r="C2413" s="302"/>
      <c r="D2413" s="302"/>
      <c r="E2413" s="302"/>
      <c r="F2413" s="302"/>
      <c r="G2413" s="302"/>
    </row>
    <row r="2414" spans="2:7">
      <c r="B2414" s="302"/>
      <c r="C2414" s="302"/>
      <c r="D2414" s="302"/>
      <c r="E2414" s="302"/>
      <c r="F2414" s="302"/>
      <c r="G2414" s="302"/>
    </row>
    <row r="2415" spans="2:7">
      <c r="B2415" s="302"/>
      <c r="C2415" s="302"/>
      <c r="D2415" s="302"/>
      <c r="E2415" s="302"/>
      <c r="F2415" s="302"/>
      <c r="G2415" s="302"/>
    </row>
    <row r="2416" spans="2:7">
      <c r="B2416" s="302"/>
      <c r="C2416" s="302"/>
      <c r="D2416" s="302"/>
      <c r="E2416" s="302"/>
      <c r="F2416" s="302"/>
      <c r="G2416" s="302"/>
    </row>
    <row r="2417" spans="2:7">
      <c r="B2417" s="302"/>
      <c r="C2417" s="302"/>
      <c r="D2417" s="302"/>
      <c r="E2417" s="302"/>
      <c r="F2417" s="302"/>
      <c r="G2417" s="302"/>
    </row>
    <row r="2418" spans="2:7">
      <c r="B2418" s="302"/>
      <c r="C2418" s="302"/>
      <c r="D2418" s="302"/>
      <c r="E2418" s="302"/>
      <c r="F2418" s="302"/>
      <c r="G2418" s="302"/>
    </row>
    <row r="2419" spans="2:7">
      <c r="B2419" s="302"/>
      <c r="C2419" s="302"/>
      <c r="D2419" s="302"/>
      <c r="E2419" s="302"/>
      <c r="F2419" s="302"/>
      <c r="G2419" s="302"/>
    </row>
    <row r="2420" spans="2:7">
      <c r="B2420" s="302"/>
      <c r="C2420" s="302"/>
      <c r="D2420" s="302"/>
      <c r="E2420" s="302"/>
      <c r="F2420" s="302"/>
      <c r="G2420" s="302"/>
    </row>
    <row r="2421" spans="2:7">
      <c r="B2421" s="302"/>
      <c r="C2421" s="302"/>
      <c r="D2421" s="302"/>
      <c r="E2421" s="302"/>
      <c r="F2421" s="302"/>
      <c r="G2421" s="302"/>
    </row>
    <row r="2422" spans="2:7">
      <c r="B2422" s="302"/>
      <c r="C2422" s="302"/>
      <c r="D2422" s="302"/>
      <c r="E2422" s="302"/>
      <c r="F2422" s="302"/>
      <c r="G2422" s="302"/>
    </row>
    <row r="2423" spans="2:7">
      <c r="B2423" s="302"/>
      <c r="C2423" s="302"/>
      <c r="D2423" s="302"/>
      <c r="E2423" s="302"/>
      <c r="F2423" s="302"/>
      <c r="G2423" s="302"/>
    </row>
    <row r="2424" spans="2:7">
      <c r="B2424" s="302"/>
      <c r="C2424" s="302"/>
      <c r="D2424" s="302"/>
      <c r="E2424" s="302"/>
      <c r="F2424" s="302"/>
      <c r="G2424" s="302"/>
    </row>
    <row r="2425" spans="2:7">
      <c r="B2425" s="302"/>
      <c r="C2425" s="302"/>
      <c r="D2425" s="302"/>
      <c r="E2425" s="302"/>
      <c r="F2425" s="302"/>
      <c r="G2425" s="302"/>
    </row>
    <row r="2426" spans="2:7">
      <c r="B2426" s="302"/>
      <c r="C2426" s="302"/>
      <c r="D2426" s="302"/>
      <c r="E2426" s="302"/>
      <c r="F2426" s="302"/>
      <c r="G2426" s="302"/>
    </row>
    <row r="2427" spans="2:7">
      <c r="B2427" s="302"/>
      <c r="C2427" s="302"/>
      <c r="D2427" s="302"/>
      <c r="E2427" s="302"/>
      <c r="F2427" s="302"/>
      <c r="G2427" s="302"/>
    </row>
    <row r="2428" spans="2:7">
      <c r="B2428" s="302"/>
      <c r="C2428" s="302"/>
      <c r="D2428" s="302"/>
      <c r="E2428" s="302"/>
      <c r="F2428" s="302"/>
      <c r="G2428" s="302"/>
    </row>
    <row r="2429" spans="2:7">
      <c r="B2429" s="302"/>
      <c r="C2429" s="302"/>
      <c r="D2429" s="302"/>
      <c r="E2429" s="302"/>
      <c r="F2429" s="302"/>
      <c r="G2429" s="302"/>
    </row>
    <row r="2430" spans="2:7">
      <c r="B2430" s="302"/>
      <c r="C2430" s="302"/>
      <c r="D2430" s="302"/>
      <c r="E2430" s="302"/>
      <c r="F2430" s="302"/>
      <c r="G2430" s="302"/>
    </row>
    <row r="2431" spans="2:7">
      <c r="B2431" s="302"/>
      <c r="C2431" s="302"/>
      <c r="D2431" s="302"/>
      <c r="E2431" s="302"/>
      <c r="F2431" s="302"/>
      <c r="G2431" s="302"/>
    </row>
    <row r="2432" spans="2:7">
      <c r="B2432" s="302"/>
      <c r="C2432" s="302"/>
      <c r="D2432" s="302"/>
      <c r="E2432" s="302"/>
      <c r="F2432" s="302"/>
      <c r="G2432" s="302"/>
    </row>
    <row r="2433" spans="2:7">
      <c r="B2433" s="302"/>
      <c r="C2433" s="302"/>
      <c r="D2433" s="302"/>
      <c r="E2433" s="302"/>
      <c r="F2433" s="302"/>
      <c r="G2433" s="302"/>
    </row>
    <row r="2434" spans="2:7">
      <c r="B2434" s="302"/>
      <c r="C2434" s="302"/>
      <c r="D2434" s="302"/>
      <c r="E2434" s="302"/>
      <c r="F2434" s="302"/>
      <c r="G2434" s="302"/>
    </row>
    <row r="2435" spans="2:7">
      <c r="B2435" s="302"/>
      <c r="C2435" s="302"/>
      <c r="D2435" s="302"/>
      <c r="E2435" s="302"/>
      <c r="F2435" s="302"/>
      <c r="G2435" s="302"/>
    </row>
    <row r="2436" spans="2:7">
      <c r="B2436" s="302"/>
      <c r="C2436" s="302"/>
      <c r="D2436" s="302"/>
      <c r="E2436" s="302"/>
      <c r="F2436" s="302"/>
      <c r="G2436" s="302"/>
    </row>
    <row r="2437" spans="2:7">
      <c r="B2437" s="302"/>
      <c r="C2437" s="302"/>
      <c r="D2437" s="302"/>
      <c r="E2437" s="302"/>
      <c r="F2437" s="302"/>
      <c r="G2437" s="302"/>
    </row>
    <row r="2438" spans="2:7">
      <c r="B2438" s="302"/>
      <c r="C2438" s="302"/>
      <c r="D2438" s="302"/>
      <c r="E2438" s="302"/>
      <c r="F2438" s="302"/>
      <c r="G2438" s="302"/>
    </row>
    <row r="2439" spans="2:7">
      <c r="B2439" s="302"/>
      <c r="C2439" s="302"/>
      <c r="D2439" s="302"/>
      <c r="E2439" s="302"/>
      <c r="F2439" s="302"/>
      <c r="G2439" s="302"/>
    </row>
    <row r="2440" spans="2:7">
      <c r="B2440" s="302"/>
      <c r="C2440" s="302"/>
      <c r="D2440" s="302"/>
      <c r="E2440" s="302"/>
      <c r="F2440" s="302"/>
      <c r="G2440" s="302"/>
    </row>
    <row r="2441" spans="2:7">
      <c r="B2441" s="302"/>
      <c r="C2441" s="302"/>
      <c r="D2441" s="302"/>
      <c r="E2441" s="302"/>
      <c r="F2441" s="302"/>
      <c r="G2441" s="302"/>
    </row>
    <row r="2442" spans="2:7">
      <c r="B2442" s="302"/>
      <c r="C2442" s="302"/>
      <c r="D2442" s="302"/>
      <c r="E2442" s="302"/>
      <c r="F2442" s="302"/>
      <c r="G2442" s="302"/>
    </row>
    <row r="2443" spans="2:7">
      <c r="B2443" s="302"/>
      <c r="C2443" s="302"/>
      <c r="D2443" s="302"/>
      <c r="E2443" s="302"/>
      <c r="F2443" s="302"/>
      <c r="G2443" s="302"/>
    </row>
    <row r="2444" spans="2:7">
      <c r="B2444" s="302"/>
      <c r="C2444" s="302"/>
      <c r="D2444" s="302"/>
      <c r="E2444" s="302"/>
      <c r="F2444" s="302"/>
      <c r="G2444" s="302"/>
    </row>
    <row r="2445" spans="2:7">
      <c r="B2445" s="302"/>
      <c r="C2445" s="302"/>
      <c r="D2445" s="302"/>
      <c r="E2445" s="302"/>
      <c r="F2445" s="302"/>
      <c r="G2445" s="302"/>
    </row>
    <row r="2446" spans="2:7">
      <c r="B2446" s="302"/>
      <c r="C2446" s="302"/>
      <c r="D2446" s="302"/>
      <c r="E2446" s="302"/>
      <c r="F2446" s="302"/>
      <c r="G2446" s="302"/>
    </row>
    <row r="2447" spans="2:7">
      <c r="B2447" s="302"/>
      <c r="C2447" s="302"/>
      <c r="D2447" s="302"/>
      <c r="E2447" s="302"/>
      <c r="F2447" s="302"/>
      <c r="G2447" s="302"/>
    </row>
    <row r="2448" spans="2:7">
      <c r="B2448" s="302"/>
      <c r="C2448" s="302"/>
      <c r="D2448" s="302"/>
      <c r="E2448" s="302"/>
      <c r="F2448" s="302"/>
      <c r="G2448" s="302"/>
    </row>
    <row r="2449" spans="2:7">
      <c r="B2449" s="302"/>
      <c r="C2449" s="302"/>
      <c r="D2449" s="302"/>
      <c r="E2449" s="302"/>
      <c r="F2449" s="302"/>
      <c r="G2449" s="302"/>
    </row>
    <row r="2450" spans="2:7">
      <c r="B2450" s="302"/>
      <c r="C2450" s="302"/>
      <c r="D2450" s="302"/>
      <c r="E2450" s="302"/>
      <c r="F2450" s="302"/>
      <c r="G2450" s="302"/>
    </row>
    <row r="2451" spans="2:7">
      <c r="B2451" s="302"/>
      <c r="C2451" s="302"/>
      <c r="D2451" s="302"/>
      <c r="E2451" s="302"/>
      <c r="F2451" s="302"/>
      <c r="G2451" s="302"/>
    </row>
    <row r="2452" spans="2:7">
      <c r="B2452" s="302"/>
      <c r="C2452" s="302"/>
      <c r="D2452" s="302"/>
      <c r="E2452" s="302"/>
      <c r="F2452" s="302"/>
      <c r="G2452" s="302"/>
    </row>
    <row r="2453" spans="2:7">
      <c r="B2453" s="302"/>
      <c r="C2453" s="302"/>
      <c r="D2453" s="302"/>
      <c r="E2453" s="302"/>
      <c r="F2453" s="302"/>
      <c r="G2453" s="302"/>
    </row>
    <row r="2454" spans="2:7">
      <c r="B2454" s="302"/>
      <c r="C2454" s="302"/>
      <c r="D2454" s="302"/>
      <c r="E2454" s="302"/>
      <c r="F2454" s="302"/>
      <c r="G2454" s="302"/>
    </row>
    <row r="2455" spans="2:7">
      <c r="B2455" s="302"/>
      <c r="C2455" s="302"/>
      <c r="D2455" s="302"/>
      <c r="E2455" s="302"/>
      <c r="F2455" s="302"/>
      <c r="G2455" s="302"/>
    </row>
    <row r="2456" spans="2:7">
      <c r="B2456" s="302"/>
      <c r="C2456" s="302"/>
      <c r="D2456" s="302"/>
      <c r="E2456" s="302"/>
      <c r="F2456" s="302"/>
      <c r="G2456" s="302"/>
    </row>
    <row r="2457" spans="2:7">
      <c r="B2457" s="302"/>
      <c r="C2457" s="302"/>
      <c r="D2457" s="302"/>
      <c r="E2457" s="302"/>
      <c r="F2457" s="302"/>
      <c r="G2457" s="302"/>
    </row>
    <row r="2458" spans="2:7">
      <c r="B2458" s="302"/>
      <c r="C2458" s="302"/>
      <c r="D2458" s="302"/>
      <c r="E2458" s="302"/>
      <c r="F2458" s="302"/>
      <c r="G2458" s="302"/>
    </row>
    <row r="2459" spans="2:7">
      <c r="B2459" s="302"/>
      <c r="C2459" s="302"/>
      <c r="D2459" s="302"/>
      <c r="E2459" s="302"/>
      <c r="F2459" s="302"/>
      <c r="G2459" s="302"/>
    </row>
    <row r="2460" spans="2:7">
      <c r="B2460" s="302"/>
      <c r="C2460" s="302"/>
      <c r="D2460" s="302"/>
      <c r="E2460" s="302"/>
      <c r="F2460" s="302"/>
      <c r="G2460" s="302"/>
    </row>
    <row r="2461" spans="2:7">
      <c r="B2461" s="302"/>
      <c r="C2461" s="302"/>
      <c r="D2461" s="302"/>
      <c r="E2461" s="302"/>
      <c r="F2461" s="302"/>
      <c r="G2461" s="302"/>
    </row>
    <row r="2462" spans="2:7">
      <c r="B2462" s="302"/>
      <c r="C2462" s="302"/>
      <c r="D2462" s="302"/>
      <c r="E2462" s="302"/>
      <c r="F2462" s="302"/>
      <c r="G2462" s="302"/>
    </row>
    <row r="2463" spans="2:7">
      <c r="B2463" s="302"/>
      <c r="C2463" s="302"/>
      <c r="D2463" s="302"/>
      <c r="E2463" s="302"/>
      <c r="F2463" s="302"/>
      <c r="G2463" s="302"/>
    </row>
    <row r="2464" spans="2:7">
      <c r="B2464" s="302"/>
      <c r="C2464" s="302"/>
      <c r="D2464" s="302"/>
      <c r="E2464" s="302"/>
      <c r="F2464" s="302"/>
      <c r="G2464" s="302"/>
    </row>
    <row r="2465" spans="2:7">
      <c r="B2465" s="302"/>
      <c r="C2465" s="302"/>
      <c r="D2465" s="302"/>
      <c r="E2465" s="302"/>
      <c r="F2465" s="302"/>
      <c r="G2465" s="302"/>
    </row>
    <row r="2466" spans="2:7">
      <c r="B2466" s="302"/>
      <c r="C2466" s="302"/>
      <c r="D2466" s="302"/>
      <c r="E2466" s="302"/>
      <c r="F2466" s="302"/>
      <c r="G2466" s="302"/>
    </row>
    <row r="2467" spans="2:7">
      <c r="B2467" s="302"/>
      <c r="C2467" s="302"/>
      <c r="D2467" s="302"/>
      <c r="E2467" s="302"/>
      <c r="F2467" s="302"/>
      <c r="G2467" s="302"/>
    </row>
    <row r="2468" spans="2:7">
      <c r="B2468" s="302"/>
      <c r="C2468" s="302"/>
      <c r="D2468" s="302"/>
      <c r="E2468" s="302"/>
      <c r="F2468" s="302"/>
      <c r="G2468" s="302"/>
    </row>
    <row r="2469" spans="2:7">
      <c r="B2469" s="302"/>
      <c r="C2469" s="302"/>
      <c r="D2469" s="302"/>
      <c r="E2469" s="302"/>
      <c r="F2469" s="302"/>
      <c r="G2469" s="302"/>
    </row>
    <row r="2470" spans="2:7">
      <c r="B2470" s="302"/>
      <c r="C2470" s="302"/>
      <c r="D2470" s="302"/>
      <c r="E2470" s="302"/>
      <c r="F2470" s="302"/>
      <c r="G2470" s="302"/>
    </row>
    <row r="2471" spans="2:7">
      <c r="B2471" s="302"/>
      <c r="C2471" s="302"/>
      <c r="D2471" s="302"/>
      <c r="E2471" s="302"/>
      <c r="F2471" s="302"/>
      <c r="G2471" s="302"/>
    </row>
    <row r="2472" spans="2:7">
      <c r="B2472" s="302"/>
      <c r="C2472" s="302"/>
      <c r="D2472" s="302"/>
      <c r="E2472" s="302"/>
      <c r="F2472" s="302"/>
      <c r="G2472" s="302"/>
    </row>
    <row r="2473" spans="2:7">
      <c r="B2473" s="302"/>
      <c r="C2473" s="302"/>
      <c r="D2473" s="302"/>
      <c r="E2473" s="302"/>
      <c r="F2473" s="302"/>
      <c r="G2473" s="302"/>
    </row>
    <row r="2474" spans="2:7">
      <c r="B2474" s="302"/>
      <c r="C2474" s="302"/>
      <c r="D2474" s="302"/>
      <c r="E2474" s="302"/>
      <c r="F2474" s="302"/>
      <c r="G2474" s="302"/>
    </row>
    <row r="2475" spans="2:7">
      <c r="B2475" s="302"/>
      <c r="C2475" s="302"/>
      <c r="D2475" s="302"/>
      <c r="E2475" s="302"/>
      <c r="F2475" s="302"/>
      <c r="G2475" s="302"/>
    </row>
    <row r="2476" spans="2:7">
      <c r="B2476" s="302"/>
      <c r="C2476" s="302"/>
      <c r="D2476" s="302"/>
      <c r="E2476" s="302"/>
      <c r="F2476" s="302"/>
      <c r="G2476" s="302"/>
    </row>
    <row r="2477" spans="2:7">
      <c r="B2477" s="302"/>
      <c r="C2477" s="302"/>
      <c r="D2477" s="302"/>
      <c r="E2477" s="302"/>
      <c r="F2477" s="302"/>
      <c r="G2477" s="302"/>
    </row>
    <row r="2478" spans="2:7">
      <c r="B2478" s="302"/>
      <c r="C2478" s="302"/>
      <c r="D2478" s="302"/>
      <c r="E2478" s="302"/>
      <c r="F2478" s="302"/>
      <c r="G2478" s="302"/>
    </row>
    <row r="2479" spans="2:7">
      <c r="B2479" s="302"/>
      <c r="C2479" s="302"/>
      <c r="D2479" s="302"/>
      <c r="E2479" s="302"/>
      <c r="F2479" s="302"/>
      <c r="G2479" s="302"/>
    </row>
    <row r="2480" spans="2:7">
      <c r="B2480" s="302"/>
      <c r="C2480" s="302"/>
      <c r="D2480" s="302"/>
      <c r="E2480" s="302"/>
      <c r="F2480" s="302"/>
      <c r="G2480" s="302"/>
    </row>
    <row r="2481" spans="2:7">
      <c r="B2481" s="302"/>
      <c r="C2481" s="302"/>
      <c r="D2481" s="302"/>
      <c r="E2481" s="302"/>
      <c r="F2481" s="302"/>
      <c r="G2481" s="302"/>
    </row>
    <row r="2482" spans="2:7">
      <c r="B2482" s="302"/>
      <c r="C2482" s="302"/>
      <c r="D2482" s="302"/>
      <c r="E2482" s="302"/>
      <c r="F2482" s="302"/>
      <c r="G2482" s="302"/>
    </row>
    <row r="2483" spans="2:7">
      <c r="B2483" s="302"/>
      <c r="C2483" s="302"/>
      <c r="D2483" s="302"/>
      <c r="E2483" s="302"/>
      <c r="F2483" s="302"/>
      <c r="G2483" s="302"/>
    </row>
    <row r="2484" spans="2:7">
      <c r="B2484" s="302"/>
      <c r="C2484" s="302"/>
      <c r="D2484" s="302"/>
      <c r="E2484" s="302"/>
      <c r="F2484" s="302"/>
      <c r="G2484" s="302"/>
    </row>
    <row r="2485" spans="2:7">
      <c r="B2485" s="302"/>
      <c r="C2485" s="302"/>
      <c r="D2485" s="302"/>
      <c r="E2485" s="302"/>
      <c r="F2485" s="302"/>
      <c r="G2485" s="302"/>
    </row>
    <row r="2486" spans="2:7">
      <c r="B2486" s="302"/>
      <c r="C2486" s="302"/>
      <c r="D2486" s="302"/>
      <c r="E2486" s="302"/>
      <c r="F2486" s="302"/>
      <c r="G2486" s="302"/>
    </row>
    <row r="2487" spans="2:7">
      <c r="B2487" s="302"/>
      <c r="C2487" s="302"/>
      <c r="D2487" s="302"/>
      <c r="E2487" s="302"/>
      <c r="F2487" s="302"/>
      <c r="G2487" s="302"/>
    </row>
    <row r="2488" spans="2:7">
      <c r="B2488" s="302"/>
      <c r="C2488" s="302"/>
      <c r="D2488" s="302"/>
      <c r="E2488" s="302"/>
      <c r="F2488" s="302"/>
      <c r="G2488" s="302"/>
    </row>
    <row r="2489" spans="2:7">
      <c r="B2489" s="302"/>
      <c r="C2489" s="302"/>
      <c r="D2489" s="302"/>
      <c r="E2489" s="302"/>
      <c r="F2489" s="302"/>
      <c r="G2489" s="302"/>
    </row>
    <row r="2490" spans="2:7">
      <c r="B2490" s="302"/>
      <c r="C2490" s="302"/>
      <c r="D2490" s="302"/>
      <c r="E2490" s="302"/>
      <c r="F2490" s="302"/>
      <c r="G2490" s="302"/>
    </row>
    <row r="2491" spans="2:7">
      <c r="B2491" s="302"/>
      <c r="C2491" s="302"/>
      <c r="D2491" s="302"/>
      <c r="E2491" s="302"/>
      <c r="F2491" s="302"/>
      <c r="G2491" s="302"/>
    </row>
    <row r="2492" spans="2:7">
      <c r="B2492" s="302"/>
      <c r="C2492" s="302"/>
      <c r="D2492" s="302"/>
      <c r="E2492" s="302"/>
      <c r="F2492" s="302"/>
      <c r="G2492" s="302"/>
    </row>
    <row r="2493" spans="2:7">
      <c r="B2493" s="302"/>
      <c r="C2493" s="302"/>
      <c r="D2493" s="302"/>
      <c r="E2493" s="302"/>
      <c r="F2493" s="302"/>
      <c r="G2493" s="302"/>
    </row>
    <row r="2494" spans="2:7">
      <c r="B2494" s="302"/>
      <c r="C2494" s="302"/>
      <c r="D2494" s="302"/>
      <c r="E2494" s="302"/>
      <c r="F2494" s="302"/>
      <c r="G2494" s="302"/>
    </row>
    <row r="2495" spans="2:7">
      <c r="B2495" s="302"/>
      <c r="C2495" s="302"/>
      <c r="D2495" s="302"/>
      <c r="E2495" s="302"/>
      <c r="F2495" s="302"/>
      <c r="G2495" s="302"/>
    </row>
    <row r="2496" spans="2:7">
      <c r="B2496" s="302"/>
      <c r="C2496" s="302"/>
      <c r="D2496" s="302"/>
      <c r="E2496" s="302"/>
      <c r="F2496" s="302"/>
      <c r="G2496" s="302"/>
    </row>
    <row r="2497" spans="2:7">
      <c r="B2497" s="302"/>
      <c r="C2497" s="302"/>
      <c r="D2497" s="302"/>
      <c r="E2497" s="302"/>
      <c r="F2497" s="302"/>
      <c r="G2497" s="302"/>
    </row>
    <row r="2498" spans="2:7">
      <c r="B2498" s="302"/>
      <c r="C2498" s="302"/>
      <c r="D2498" s="302"/>
      <c r="E2498" s="302"/>
      <c r="F2498" s="302"/>
      <c r="G2498" s="302"/>
    </row>
    <row r="2499" spans="2:7">
      <c r="B2499" s="302"/>
      <c r="C2499" s="302"/>
      <c r="D2499" s="302"/>
      <c r="E2499" s="302"/>
      <c r="F2499" s="302"/>
      <c r="G2499" s="302"/>
    </row>
    <row r="2500" spans="2:7">
      <c r="B2500" s="302"/>
      <c r="C2500" s="302"/>
      <c r="D2500" s="302"/>
      <c r="E2500" s="302"/>
      <c r="F2500" s="302"/>
      <c r="G2500" s="302"/>
    </row>
    <row r="2501" spans="2:7">
      <c r="B2501" s="302"/>
      <c r="C2501" s="302"/>
      <c r="D2501" s="302"/>
      <c r="E2501" s="302"/>
      <c r="F2501" s="302"/>
      <c r="G2501" s="302"/>
    </row>
    <row r="2502" spans="2:7">
      <c r="B2502" s="302"/>
      <c r="C2502" s="302"/>
      <c r="D2502" s="302"/>
      <c r="E2502" s="302"/>
      <c r="F2502" s="302"/>
      <c r="G2502" s="302"/>
    </row>
    <row r="2503" spans="2:7">
      <c r="B2503" s="302"/>
      <c r="C2503" s="302"/>
      <c r="D2503" s="302"/>
      <c r="E2503" s="302"/>
      <c r="F2503" s="302"/>
      <c r="G2503" s="302"/>
    </row>
    <row r="2504" spans="2:7">
      <c r="B2504" s="302"/>
      <c r="C2504" s="302"/>
      <c r="D2504" s="302"/>
      <c r="E2504" s="302"/>
      <c r="F2504" s="302"/>
      <c r="G2504" s="302"/>
    </row>
    <row r="2505" spans="2:7">
      <c r="B2505" s="302"/>
      <c r="C2505" s="302"/>
      <c r="D2505" s="302"/>
      <c r="E2505" s="302"/>
      <c r="F2505" s="302"/>
      <c r="G2505" s="302"/>
    </row>
    <row r="2506" spans="2:7">
      <c r="B2506" s="302"/>
      <c r="C2506" s="302"/>
      <c r="D2506" s="302"/>
      <c r="E2506" s="302"/>
      <c r="F2506" s="302"/>
      <c r="G2506" s="302"/>
    </row>
    <row r="2507" spans="2:7">
      <c r="B2507" s="302"/>
      <c r="C2507" s="302"/>
      <c r="D2507" s="302"/>
      <c r="E2507" s="302"/>
      <c r="F2507" s="302"/>
      <c r="G2507" s="302"/>
    </row>
    <row r="2508" spans="2:7">
      <c r="B2508" s="302"/>
      <c r="C2508" s="302"/>
      <c r="D2508" s="302"/>
      <c r="E2508" s="302"/>
      <c r="F2508" s="302"/>
      <c r="G2508" s="302"/>
    </row>
    <row r="2509" spans="2:7">
      <c r="B2509" s="302"/>
      <c r="C2509" s="302"/>
      <c r="D2509" s="302"/>
      <c r="E2509" s="302"/>
      <c r="F2509" s="302"/>
      <c r="G2509" s="302"/>
    </row>
    <row r="2510" spans="2:7">
      <c r="B2510" s="302"/>
      <c r="C2510" s="302"/>
      <c r="D2510" s="302"/>
      <c r="E2510" s="302"/>
      <c r="F2510" s="302"/>
      <c r="G2510" s="302"/>
    </row>
    <row r="2511" spans="2:7">
      <c r="B2511" s="302"/>
      <c r="C2511" s="302"/>
      <c r="D2511" s="302"/>
      <c r="E2511" s="302"/>
      <c r="F2511" s="302"/>
      <c r="G2511" s="302"/>
    </row>
    <row r="2512" spans="2:7">
      <c r="B2512" s="302"/>
      <c r="C2512" s="302"/>
      <c r="D2512" s="302"/>
      <c r="E2512" s="302"/>
      <c r="F2512" s="302"/>
      <c r="G2512" s="302"/>
    </row>
    <row r="2513" spans="2:7">
      <c r="B2513" s="302"/>
      <c r="C2513" s="302"/>
      <c r="D2513" s="302"/>
      <c r="E2513" s="302"/>
      <c r="F2513" s="302"/>
      <c r="G2513" s="302"/>
    </row>
    <row r="2514" spans="2:7">
      <c r="B2514" s="302"/>
      <c r="C2514" s="302"/>
      <c r="D2514" s="302"/>
      <c r="E2514" s="302"/>
      <c r="F2514" s="302"/>
      <c r="G2514" s="302"/>
    </row>
    <row r="2515" spans="2:7">
      <c r="B2515" s="302"/>
      <c r="C2515" s="302"/>
      <c r="D2515" s="302"/>
      <c r="E2515" s="302"/>
      <c r="F2515" s="302"/>
      <c r="G2515" s="302"/>
    </row>
    <row r="2516" spans="2:7">
      <c r="B2516" s="302"/>
      <c r="C2516" s="302"/>
      <c r="D2516" s="302"/>
      <c r="E2516" s="302"/>
      <c r="F2516" s="302"/>
      <c r="G2516" s="302"/>
    </row>
    <row r="2517" spans="2:7">
      <c r="B2517" s="302"/>
      <c r="C2517" s="302"/>
      <c r="D2517" s="302"/>
      <c r="E2517" s="302"/>
      <c r="F2517" s="302"/>
      <c r="G2517" s="302"/>
    </row>
    <row r="2518" spans="2:7">
      <c r="B2518" s="302"/>
      <c r="C2518" s="302"/>
      <c r="D2518" s="302"/>
      <c r="E2518" s="302"/>
      <c r="F2518" s="302"/>
      <c r="G2518" s="302"/>
    </row>
    <row r="2519" spans="2:7">
      <c r="B2519" s="302"/>
      <c r="C2519" s="302"/>
      <c r="D2519" s="302"/>
      <c r="E2519" s="302"/>
      <c r="F2519" s="302"/>
      <c r="G2519" s="302"/>
    </row>
    <row r="2520" spans="2:7">
      <c r="B2520" s="302"/>
      <c r="C2520" s="302"/>
      <c r="D2520" s="302"/>
      <c r="E2520" s="302"/>
      <c r="F2520" s="302"/>
      <c r="G2520" s="302"/>
    </row>
    <row r="2521" spans="2:7">
      <c r="B2521" s="302"/>
      <c r="C2521" s="302"/>
      <c r="D2521" s="302"/>
      <c r="E2521" s="302"/>
      <c r="F2521" s="302"/>
      <c r="G2521" s="302"/>
    </row>
    <row r="2522" spans="2:7">
      <c r="B2522" s="302"/>
      <c r="C2522" s="302"/>
      <c r="D2522" s="302"/>
      <c r="E2522" s="302"/>
      <c r="F2522" s="302"/>
      <c r="G2522" s="302"/>
    </row>
    <row r="2523" spans="2:7">
      <c r="B2523" s="302"/>
      <c r="C2523" s="302"/>
      <c r="D2523" s="302"/>
      <c r="E2523" s="302"/>
      <c r="F2523" s="302"/>
      <c r="G2523" s="302"/>
    </row>
    <row r="2524" spans="2:7">
      <c r="B2524" s="302"/>
      <c r="C2524" s="302"/>
      <c r="D2524" s="302"/>
      <c r="E2524" s="302"/>
      <c r="F2524" s="302"/>
      <c r="G2524" s="302"/>
    </row>
    <row r="2525" spans="2:7">
      <c r="B2525" s="302"/>
      <c r="C2525" s="302"/>
      <c r="D2525" s="302"/>
      <c r="E2525" s="302"/>
      <c r="F2525" s="302"/>
      <c r="G2525" s="302"/>
    </row>
    <row r="2526" spans="2:7">
      <c r="B2526" s="302"/>
      <c r="C2526" s="302"/>
      <c r="D2526" s="302"/>
      <c r="E2526" s="302"/>
      <c r="F2526" s="302"/>
      <c r="G2526" s="302"/>
    </row>
    <row r="2527" spans="2:7">
      <c r="B2527" s="302"/>
      <c r="C2527" s="302"/>
      <c r="D2527" s="302"/>
      <c r="E2527" s="302"/>
      <c r="F2527" s="302"/>
      <c r="G2527" s="302"/>
    </row>
    <row r="2528" spans="2:7">
      <c r="B2528" s="302"/>
      <c r="C2528" s="302"/>
      <c r="D2528" s="302"/>
      <c r="E2528" s="302"/>
      <c r="F2528" s="302"/>
      <c r="G2528" s="302"/>
    </row>
    <row r="2529" spans="2:7">
      <c r="B2529" s="302"/>
      <c r="C2529" s="302"/>
      <c r="D2529" s="302"/>
      <c r="E2529" s="302"/>
      <c r="F2529" s="302"/>
      <c r="G2529" s="302"/>
    </row>
    <row r="2530" spans="2:7">
      <c r="B2530" s="302"/>
      <c r="C2530" s="302"/>
      <c r="D2530" s="302"/>
      <c r="E2530" s="302"/>
      <c r="F2530" s="302"/>
      <c r="G2530" s="302"/>
    </row>
    <row r="2531" spans="2:7">
      <c r="B2531" s="302"/>
      <c r="C2531" s="302"/>
      <c r="D2531" s="302"/>
      <c r="E2531" s="302"/>
      <c r="F2531" s="302"/>
      <c r="G2531" s="302"/>
    </row>
    <row r="2532" spans="2:7">
      <c r="B2532" s="302"/>
      <c r="C2532" s="302"/>
      <c r="D2532" s="302"/>
      <c r="E2532" s="302"/>
      <c r="F2532" s="302"/>
      <c r="G2532" s="302"/>
    </row>
    <row r="2533" spans="2:7">
      <c r="B2533" s="302"/>
      <c r="C2533" s="302"/>
      <c r="D2533" s="302"/>
      <c r="E2533" s="302"/>
      <c r="F2533" s="302"/>
      <c r="G2533" s="302"/>
    </row>
    <row r="2534" spans="2:7">
      <c r="B2534" s="302"/>
      <c r="C2534" s="302"/>
      <c r="D2534" s="302"/>
      <c r="E2534" s="302"/>
      <c r="F2534" s="302"/>
      <c r="G2534" s="302"/>
    </row>
    <row r="2535" spans="2:7">
      <c r="B2535" s="302"/>
      <c r="C2535" s="302"/>
      <c r="D2535" s="302"/>
      <c r="E2535" s="302"/>
      <c r="F2535" s="302"/>
      <c r="G2535" s="302"/>
    </row>
    <row r="2536" spans="2:7">
      <c r="B2536" s="302"/>
      <c r="C2536" s="302"/>
      <c r="D2536" s="302"/>
      <c r="E2536" s="302"/>
      <c r="F2536" s="302"/>
      <c r="G2536" s="302"/>
    </row>
    <row r="2537" spans="2:7">
      <c r="B2537" s="302"/>
      <c r="C2537" s="302"/>
      <c r="D2537" s="302"/>
      <c r="E2537" s="302"/>
      <c r="F2537" s="302"/>
      <c r="G2537" s="302"/>
    </row>
    <row r="2538" spans="2:7">
      <c r="B2538" s="302"/>
      <c r="C2538" s="302"/>
      <c r="D2538" s="302"/>
      <c r="E2538" s="302"/>
      <c r="F2538" s="302"/>
      <c r="G2538" s="302"/>
    </row>
    <row r="2539" spans="2:7">
      <c r="B2539" s="302"/>
      <c r="C2539" s="302"/>
      <c r="D2539" s="302"/>
      <c r="E2539" s="302"/>
      <c r="F2539" s="302"/>
      <c r="G2539" s="302"/>
    </row>
    <row r="2540" spans="2:7">
      <c r="B2540" s="302"/>
      <c r="C2540" s="302"/>
      <c r="D2540" s="302"/>
      <c r="E2540" s="302"/>
      <c r="F2540" s="302"/>
      <c r="G2540" s="302"/>
    </row>
    <row r="2541" spans="2:7">
      <c r="B2541" s="302"/>
      <c r="C2541" s="302"/>
      <c r="D2541" s="302"/>
      <c r="E2541" s="302"/>
      <c r="F2541" s="302"/>
      <c r="G2541" s="302"/>
    </row>
    <row r="2542" spans="2:7">
      <c r="B2542" s="302"/>
      <c r="C2542" s="302"/>
      <c r="D2542" s="302"/>
      <c r="E2542" s="302"/>
      <c r="F2542" s="302"/>
      <c r="G2542" s="302"/>
    </row>
    <row r="2543" spans="2:7">
      <c r="B2543" s="302"/>
      <c r="C2543" s="302"/>
      <c r="D2543" s="302"/>
      <c r="E2543" s="302"/>
      <c r="F2543" s="302"/>
      <c r="G2543" s="302"/>
    </row>
    <row r="2544" spans="2:7">
      <c r="B2544" s="302"/>
      <c r="C2544" s="302"/>
      <c r="D2544" s="302"/>
      <c r="E2544" s="302"/>
      <c r="F2544" s="302"/>
      <c r="G2544" s="302"/>
    </row>
    <row r="2545" spans="2:7">
      <c r="B2545" s="302"/>
      <c r="C2545" s="302"/>
      <c r="D2545" s="302"/>
      <c r="E2545" s="302"/>
      <c r="F2545" s="302"/>
      <c r="G2545" s="302"/>
    </row>
    <row r="2546" spans="2:7">
      <c r="B2546" s="302"/>
      <c r="C2546" s="302"/>
      <c r="D2546" s="302"/>
      <c r="E2546" s="302"/>
      <c r="F2546" s="302"/>
      <c r="G2546" s="302"/>
    </row>
    <row r="2547" spans="2:7">
      <c r="B2547" s="302"/>
      <c r="C2547" s="302"/>
      <c r="D2547" s="302"/>
      <c r="E2547" s="302"/>
      <c r="F2547" s="302"/>
      <c r="G2547" s="302"/>
    </row>
    <row r="2548" spans="2:7">
      <c r="B2548" s="302"/>
      <c r="C2548" s="302"/>
      <c r="D2548" s="302"/>
      <c r="E2548" s="302"/>
      <c r="F2548" s="302"/>
      <c r="G2548" s="302"/>
    </row>
    <row r="2549" spans="2:7">
      <c r="B2549" s="302"/>
      <c r="C2549" s="302"/>
      <c r="D2549" s="302"/>
      <c r="E2549" s="302"/>
      <c r="F2549" s="302"/>
      <c r="G2549" s="302"/>
    </row>
    <row r="2550" spans="2:7">
      <c r="B2550" s="302"/>
      <c r="C2550" s="302"/>
      <c r="D2550" s="302"/>
      <c r="E2550" s="302"/>
      <c r="F2550" s="302"/>
      <c r="G2550" s="302"/>
    </row>
    <row r="2551" spans="2:7">
      <c r="B2551" s="302"/>
      <c r="C2551" s="302"/>
      <c r="D2551" s="302"/>
      <c r="E2551" s="302"/>
      <c r="F2551" s="302"/>
      <c r="G2551" s="302"/>
    </row>
    <row r="2552" spans="2:7">
      <c r="B2552" s="302"/>
      <c r="C2552" s="302"/>
      <c r="D2552" s="302"/>
      <c r="E2552" s="302"/>
      <c r="F2552" s="302"/>
      <c r="G2552" s="302"/>
    </row>
    <row r="2553" spans="2:7">
      <c r="B2553" s="302"/>
      <c r="C2553" s="302"/>
      <c r="D2553" s="302"/>
      <c r="E2553" s="302"/>
      <c r="F2553" s="302"/>
      <c r="G2553" s="302"/>
    </row>
    <row r="2554" spans="2:7">
      <c r="B2554" s="302"/>
      <c r="C2554" s="302"/>
      <c r="D2554" s="302"/>
      <c r="E2554" s="302"/>
      <c r="F2554" s="302"/>
      <c r="G2554" s="302"/>
    </row>
    <row r="2555" spans="2:7">
      <c r="B2555" s="302"/>
      <c r="C2555" s="302"/>
      <c r="D2555" s="302"/>
      <c r="E2555" s="302"/>
      <c r="F2555" s="302"/>
      <c r="G2555" s="302"/>
    </row>
    <row r="2556" spans="2:7">
      <c r="B2556" s="302"/>
      <c r="C2556" s="302"/>
      <c r="D2556" s="302"/>
      <c r="E2556" s="302"/>
      <c r="F2556" s="302"/>
      <c r="G2556" s="302"/>
    </row>
    <row r="2557" spans="2:7">
      <c r="B2557" s="302"/>
      <c r="C2557" s="302"/>
      <c r="D2557" s="302"/>
      <c r="E2557" s="302"/>
      <c r="F2557" s="302"/>
      <c r="G2557" s="302"/>
    </row>
    <row r="2558" spans="2:7">
      <c r="B2558" s="302"/>
      <c r="C2558" s="302"/>
      <c r="D2558" s="302"/>
      <c r="E2558" s="302"/>
      <c r="F2558" s="302"/>
      <c r="G2558" s="302"/>
    </row>
    <row r="2559" spans="2:7">
      <c r="B2559" s="302"/>
      <c r="C2559" s="302"/>
      <c r="D2559" s="302"/>
      <c r="E2559" s="302"/>
      <c r="F2559" s="302"/>
      <c r="G2559" s="302"/>
    </row>
    <row r="2560" spans="2:7">
      <c r="B2560" s="302"/>
      <c r="C2560" s="302"/>
      <c r="D2560" s="302"/>
      <c r="E2560" s="302"/>
      <c r="F2560" s="302"/>
      <c r="G2560" s="302"/>
    </row>
    <row r="2561" spans="2:7">
      <c r="B2561" s="302"/>
      <c r="C2561" s="302"/>
      <c r="D2561" s="302"/>
      <c r="E2561" s="302"/>
      <c r="F2561" s="302"/>
      <c r="G2561" s="302"/>
    </row>
    <row r="2562" spans="2:7">
      <c r="B2562" s="302"/>
      <c r="C2562" s="302"/>
      <c r="D2562" s="302"/>
      <c r="E2562" s="302"/>
      <c r="F2562" s="302"/>
      <c r="G2562" s="302"/>
    </row>
    <row r="2563" spans="2:7">
      <c r="B2563" s="302"/>
      <c r="C2563" s="302"/>
      <c r="D2563" s="302"/>
      <c r="E2563" s="302"/>
      <c r="F2563" s="302"/>
      <c r="G2563" s="302"/>
    </row>
    <row r="2564" spans="2:7">
      <c r="B2564" s="302"/>
      <c r="C2564" s="302"/>
      <c r="D2564" s="302"/>
      <c r="E2564" s="302"/>
      <c r="F2564" s="302"/>
      <c r="G2564" s="302"/>
    </row>
    <row r="2565" spans="2:7">
      <c r="B2565" s="302"/>
      <c r="C2565" s="302"/>
      <c r="D2565" s="302"/>
      <c r="E2565" s="302"/>
      <c r="F2565" s="302"/>
      <c r="G2565" s="302"/>
    </row>
    <row r="2566" spans="2:7">
      <c r="B2566" s="302"/>
      <c r="C2566" s="302"/>
      <c r="D2566" s="302"/>
      <c r="E2566" s="302"/>
      <c r="F2566" s="302"/>
      <c r="G2566" s="302"/>
    </row>
    <row r="2567" spans="2:7">
      <c r="B2567" s="302"/>
      <c r="C2567" s="302"/>
      <c r="D2567" s="302"/>
      <c r="E2567" s="302"/>
      <c r="F2567" s="302"/>
      <c r="G2567" s="302"/>
    </row>
    <row r="2568" spans="2:7">
      <c r="B2568" s="302"/>
      <c r="C2568" s="302"/>
      <c r="D2568" s="302"/>
      <c r="E2568" s="302"/>
      <c r="F2568" s="302"/>
      <c r="G2568" s="302"/>
    </row>
    <row r="2569" spans="2:7">
      <c r="B2569" s="302"/>
      <c r="C2569" s="302"/>
      <c r="D2569" s="302"/>
      <c r="E2569" s="302"/>
      <c r="F2569" s="302"/>
      <c r="G2569" s="302"/>
    </row>
    <row r="2570" spans="2:7">
      <c r="B2570" s="302"/>
      <c r="C2570" s="302"/>
      <c r="D2570" s="302"/>
      <c r="E2570" s="302"/>
      <c r="F2570" s="302"/>
      <c r="G2570" s="302"/>
    </row>
    <row r="2571" spans="2:7">
      <c r="B2571" s="302"/>
      <c r="C2571" s="302"/>
      <c r="D2571" s="302"/>
      <c r="E2571" s="302"/>
      <c r="F2571" s="302"/>
      <c r="G2571" s="302"/>
    </row>
    <row r="2572" spans="2:7">
      <c r="B2572" s="302"/>
      <c r="C2572" s="302"/>
      <c r="D2572" s="302"/>
      <c r="E2572" s="302"/>
      <c r="F2572" s="302"/>
      <c r="G2572" s="302"/>
    </row>
    <row r="2573" spans="2:7">
      <c r="B2573" s="302"/>
      <c r="C2573" s="302"/>
      <c r="D2573" s="302"/>
      <c r="E2573" s="302"/>
      <c r="F2573" s="302"/>
      <c r="G2573" s="302"/>
    </row>
    <row r="2574" spans="2:7">
      <c r="B2574" s="302"/>
      <c r="C2574" s="302"/>
      <c r="D2574" s="302"/>
      <c r="E2574" s="302"/>
      <c r="F2574" s="302"/>
      <c r="G2574" s="302"/>
    </row>
    <row r="2575" spans="2:7">
      <c r="B2575" s="302"/>
      <c r="C2575" s="302"/>
      <c r="D2575" s="302"/>
      <c r="E2575" s="302"/>
      <c r="F2575" s="302"/>
      <c r="G2575" s="302"/>
    </row>
    <row r="2576" spans="2:7">
      <c r="B2576" s="302"/>
      <c r="C2576" s="302"/>
      <c r="D2576" s="302"/>
      <c r="E2576" s="302"/>
      <c r="F2576" s="302"/>
      <c r="G2576" s="302"/>
    </row>
    <row r="2577" spans="2:7">
      <c r="B2577" s="302"/>
      <c r="C2577" s="302"/>
      <c r="D2577" s="302"/>
      <c r="E2577" s="302"/>
      <c r="F2577" s="302"/>
      <c r="G2577" s="302"/>
    </row>
    <row r="2578" spans="2:7">
      <c r="B2578" s="302"/>
      <c r="C2578" s="302"/>
      <c r="D2578" s="302"/>
      <c r="E2578" s="302"/>
      <c r="F2578" s="302"/>
      <c r="G2578" s="302"/>
    </row>
    <row r="2579" spans="2:7">
      <c r="B2579" s="302"/>
      <c r="C2579" s="302"/>
      <c r="D2579" s="302"/>
      <c r="E2579" s="302"/>
      <c r="F2579" s="302"/>
      <c r="G2579" s="302"/>
    </row>
    <row r="2580" spans="2:7">
      <c r="B2580" s="302"/>
      <c r="C2580" s="302"/>
      <c r="D2580" s="302"/>
      <c r="E2580" s="302"/>
      <c r="F2580" s="302"/>
      <c r="G2580" s="302"/>
    </row>
    <row r="2581" spans="2:7">
      <c r="B2581" s="302"/>
      <c r="C2581" s="302"/>
      <c r="D2581" s="302"/>
      <c r="E2581" s="302"/>
      <c r="F2581" s="302"/>
      <c r="G2581" s="302"/>
    </row>
    <row r="2582" spans="2:7">
      <c r="B2582" s="302"/>
      <c r="C2582" s="302"/>
      <c r="D2582" s="302"/>
      <c r="E2582" s="302"/>
      <c r="F2582" s="302"/>
      <c r="G2582" s="302"/>
    </row>
    <row r="2583" spans="2:7">
      <c r="B2583" s="302"/>
      <c r="C2583" s="302"/>
      <c r="D2583" s="302"/>
      <c r="E2583" s="302"/>
      <c r="F2583" s="302"/>
      <c r="G2583" s="302"/>
    </row>
    <row r="2584" spans="2:7">
      <c r="B2584" s="302"/>
      <c r="C2584" s="302"/>
      <c r="D2584" s="302"/>
      <c r="E2584" s="302"/>
      <c r="F2584" s="302"/>
      <c r="G2584" s="302"/>
    </row>
    <row r="2585" spans="2:7">
      <c r="B2585" s="302"/>
      <c r="C2585" s="302"/>
      <c r="D2585" s="302"/>
      <c r="E2585" s="302"/>
      <c r="F2585" s="302"/>
      <c r="G2585" s="302"/>
    </row>
    <row r="2586" spans="2:7">
      <c r="B2586" s="302"/>
      <c r="C2586" s="302"/>
      <c r="D2586" s="302"/>
      <c r="E2586" s="302"/>
      <c r="F2586" s="302"/>
      <c r="G2586" s="302"/>
    </row>
    <row r="2587" spans="2:7">
      <c r="B2587" s="302"/>
      <c r="C2587" s="302"/>
      <c r="D2587" s="302"/>
      <c r="E2587" s="302"/>
      <c r="F2587" s="302"/>
      <c r="G2587" s="302"/>
    </row>
    <row r="2588" spans="2:7">
      <c r="B2588" s="302"/>
      <c r="C2588" s="302"/>
      <c r="D2588" s="302"/>
      <c r="E2588" s="302"/>
      <c r="F2588" s="302"/>
      <c r="G2588" s="302"/>
    </row>
    <row r="2589" spans="2:7">
      <c r="B2589" s="302"/>
      <c r="C2589" s="302"/>
      <c r="D2589" s="302"/>
      <c r="E2589" s="302"/>
      <c r="F2589" s="302"/>
      <c r="G2589" s="302"/>
    </row>
    <row r="2590" spans="2:7">
      <c r="B2590" s="302"/>
      <c r="C2590" s="302"/>
      <c r="D2590" s="302"/>
      <c r="E2590" s="302"/>
      <c r="F2590" s="302"/>
      <c r="G2590" s="302"/>
    </row>
    <row r="2591" spans="2:7">
      <c r="B2591" s="302"/>
      <c r="C2591" s="302"/>
      <c r="D2591" s="302"/>
      <c r="E2591" s="302"/>
      <c r="F2591" s="302"/>
      <c r="G2591" s="302"/>
    </row>
    <row r="2592" spans="2:7">
      <c r="B2592" s="302"/>
      <c r="C2592" s="302"/>
      <c r="D2592" s="302"/>
      <c r="E2592" s="302"/>
      <c r="F2592" s="302"/>
      <c r="G2592" s="302"/>
    </row>
    <row r="2593" spans="2:7">
      <c r="B2593" s="302"/>
      <c r="C2593" s="302"/>
      <c r="D2593" s="302"/>
      <c r="E2593" s="302"/>
      <c r="F2593" s="302"/>
      <c r="G2593" s="302"/>
    </row>
    <row r="2594" spans="2:7">
      <c r="B2594" s="302"/>
      <c r="C2594" s="302"/>
      <c r="D2594" s="302"/>
      <c r="E2594" s="302"/>
      <c r="F2594" s="302"/>
      <c r="G2594" s="302"/>
    </row>
    <row r="2595" spans="2:7">
      <c r="B2595" s="302"/>
      <c r="C2595" s="302"/>
      <c r="D2595" s="302"/>
      <c r="E2595" s="302"/>
      <c r="F2595" s="302"/>
      <c r="G2595" s="302"/>
    </row>
    <row r="2596" spans="2:7">
      <c r="B2596" s="302"/>
      <c r="C2596" s="302"/>
      <c r="D2596" s="302"/>
      <c r="E2596" s="302"/>
      <c r="F2596" s="302"/>
      <c r="G2596" s="302"/>
    </row>
    <row r="2597" spans="2:7">
      <c r="B2597" s="302"/>
      <c r="C2597" s="302"/>
      <c r="D2597" s="302"/>
      <c r="E2597" s="302"/>
      <c r="F2597" s="302"/>
      <c r="G2597" s="302"/>
    </row>
    <row r="2598" spans="2:7">
      <c r="B2598" s="302"/>
      <c r="C2598" s="302"/>
      <c r="D2598" s="302"/>
      <c r="E2598" s="302"/>
      <c r="F2598" s="302"/>
      <c r="G2598" s="302"/>
    </row>
    <row r="2599" spans="2:7">
      <c r="B2599" s="302"/>
      <c r="C2599" s="302"/>
      <c r="D2599" s="302"/>
      <c r="E2599" s="302"/>
      <c r="F2599" s="302"/>
      <c r="G2599" s="302"/>
    </row>
    <row r="2600" spans="2:7">
      <c r="B2600" s="302"/>
      <c r="C2600" s="302"/>
      <c r="D2600" s="302"/>
      <c r="E2600" s="302"/>
      <c r="F2600" s="302"/>
      <c r="G2600" s="302"/>
    </row>
    <row r="2601" spans="2:7">
      <c r="B2601" s="302"/>
      <c r="C2601" s="302"/>
      <c r="D2601" s="302"/>
      <c r="E2601" s="302"/>
      <c r="F2601" s="302"/>
      <c r="G2601" s="302"/>
    </row>
    <row r="2602" spans="2:7">
      <c r="B2602" s="302"/>
      <c r="C2602" s="302"/>
      <c r="D2602" s="302"/>
      <c r="E2602" s="302"/>
      <c r="F2602" s="302"/>
      <c r="G2602" s="302"/>
    </row>
    <row r="2603" spans="2:7">
      <c r="B2603" s="302"/>
      <c r="C2603" s="302"/>
      <c r="D2603" s="302"/>
      <c r="E2603" s="302"/>
      <c r="F2603" s="302"/>
      <c r="G2603" s="302"/>
    </row>
    <row r="2604" spans="2:7">
      <c r="B2604" s="302"/>
      <c r="C2604" s="302"/>
      <c r="D2604" s="302"/>
      <c r="E2604" s="302"/>
      <c r="F2604" s="302"/>
      <c r="G2604" s="302"/>
    </row>
    <row r="2605" spans="2:7">
      <c r="B2605" s="302"/>
      <c r="C2605" s="302"/>
      <c r="D2605" s="302"/>
      <c r="E2605" s="302"/>
      <c r="F2605" s="302"/>
      <c r="G2605" s="302"/>
    </row>
    <row r="2606" spans="2:7">
      <c r="B2606" s="302"/>
      <c r="C2606" s="302"/>
      <c r="D2606" s="302"/>
      <c r="E2606" s="302"/>
      <c r="F2606" s="302"/>
      <c r="G2606" s="302"/>
    </row>
    <row r="2607" spans="2:7">
      <c r="B2607" s="302"/>
      <c r="C2607" s="302"/>
      <c r="D2607" s="302"/>
      <c r="E2607" s="302"/>
      <c r="F2607" s="302"/>
      <c r="G2607" s="302"/>
    </row>
    <row r="2608" spans="2:7">
      <c r="B2608" s="302"/>
      <c r="C2608" s="302"/>
      <c r="D2608" s="302"/>
      <c r="E2608" s="302"/>
      <c r="F2608" s="302"/>
      <c r="G2608" s="302"/>
    </row>
    <row r="2609" spans="2:7">
      <c r="B2609" s="302"/>
      <c r="C2609" s="302"/>
      <c r="D2609" s="302"/>
      <c r="E2609" s="302"/>
      <c r="F2609" s="302"/>
      <c r="G2609" s="302"/>
    </row>
    <row r="2610" spans="2:7">
      <c r="B2610" s="302"/>
      <c r="C2610" s="302"/>
      <c r="D2610" s="302"/>
      <c r="E2610" s="302"/>
      <c r="F2610" s="302"/>
      <c r="G2610" s="302"/>
    </row>
    <row r="2611" spans="2:7">
      <c r="B2611" s="302"/>
      <c r="C2611" s="302"/>
      <c r="D2611" s="302"/>
      <c r="E2611" s="302"/>
      <c r="F2611" s="302"/>
      <c r="G2611" s="302"/>
    </row>
    <row r="2612" spans="2:7">
      <c r="B2612" s="302"/>
      <c r="C2612" s="302"/>
      <c r="D2612" s="302"/>
      <c r="E2612" s="302"/>
      <c r="F2612" s="302"/>
      <c r="G2612" s="302"/>
    </row>
    <row r="2613" spans="2:7">
      <c r="B2613" s="302"/>
      <c r="C2613" s="302"/>
      <c r="D2613" s="302"/>
      <c r="E2613" s="302"/>
      <c r="F2613" s="302"/>
      <c r="G2613" s="302"/>
    </row>
    <row r="2614" spans="2:7">
      <c r="B2614" s="302"/>
      <c r="C2614" s="302"/>
      <c r="D2614" s="302"/>
      <c r="E2614" s="302"/>
      <c r="F2614" s="302"/>
      <c r="G2614" s="302"/>
    </row>
    <row r="2615" spans="2:7">
      <c r="B2615" s="302"/>
      <c r="C2615" s="302"/>
      <c r="D2615" s="302"/>
      <c r="E2615" s="302"/>
      <c r="F2615" s="302"/>
      <c r="G2615" s="302"/>
    </row>
    <row r="2616" spans="2:7">
      <c r="B2616" s="302"/>
      <c r="C2616" s="302"/>
      <c r="D2616" s="302"/>
      <c r="E2616" s="302"/>
      <c r="F2616" s="302"/>
      <c r="G2616" s="302"/>
    </row>
    <row r="2617" spans="2:7">
      <c r="B2617" s="302"/>
      <c r="C2617" s="302"/>
      <c r="D2617" s="302"/>
      <c r="E2617" s="302"/>
      <c r="F2617" s="302"/>
      <c r="G2617" s="302"/>
    </row>
    <row r="2618" spans="2:7">
      <c r="B2618" s="302"/>
      <c r="C2618" s="302"/>
      <c r="D2618" s="302"/>
      <c r="E2618" s="302"/>
      <c r="F2618" s="302"/>
      <c r="G2618" s="302"/>
    </row>
    <row r="2619" spans="2:7">
      <c r="B2619" s="302"/>
      <c r="C2619" s="302"/>
      <c r="D2619" s="302"/>
      <c r="E2619" s="302"/>
      <c r="F2619" s="302"/>
      <c r="G2619" s="302"/>
    </row>
    <row r="2620" spans="2:7">
      <c r="B2620" s="302"/>
      <c r="C2620" s="302"/>
      <c r="D2620" s="302"/>
      <c r="E2620" s="302"/>
      <c r="F2620" s="302"/>
      <c r="G2620" s="302"/>
    </row>
    <row r="2621" spans="2:7">
      <c r="B2621" s="302"/>
      <c r="C2621" s="302"/>
      <c r="D2621" s="302"/>
      <c r="E2621" s="302"/>
      <c r="F2621" s="302"/>
      <c r="G2621" s="302"/>
    </row>
    <row r="2622" spans="2:7">
      <c r="B2622" s="302"/>
      <c r="C2622" s="302"/>
      <c r="D2622" s="302"/>
      <c r="E2622" s="302"/>
      <c r="F2622" s="302"/>
      <c r="G2622" s="302"/>
    </row>
    <row r="2623" spans="2:7">
      <c r="B2623" s="302"/>
      <c r="C2623" s="302"/>
      <c r="D2623" s="302"/>
      <c r="E2623" s="302"/>
      <c r="F2623" s="302"/>
      <c r="G2623" s="302"/>
    </row>
    <row r="2624" spans="2:7">
      <c r="B2624" s="302"/>
      <c r="C2624" s="302"/>
      <c r="D2624" s="302"/>
      <c r="E2624" s="302"/>
      <c r="F2624" s="302"/>
      <c r="G2624" s="302"/>
    </row>
    <row r="2625" spans="2:7">
      <c r="B2625" s="302"/>
      <c r="C2625" s="302"/>
      <c r="D2625" s="302"/>
      <c r="E2625" s="302"/>
      <c r="F2625" s="302"/>
      <c r="G2625" s="302"/>
    </row>
    <row r="2626" spans="2:7">
      <c r="B2626" s="302"/>
      <c r="C2626" s="302"/>
      <c r="D2626" s="302"/>
      <c r="E2626" s="302"/>
      <c r="F2626" s="302"/>
      <c r="G2626" s="302"/>
    </row>
    <row r="2627" spans="2:7">
      <c r="B2627" s="302"/>
      <c r="C2627" s="302"/>
      <c r="D2627" s="302"/>
      <c r="E2627" s="302"/>
      <c r="F2627" s="302"/>
      <c r="G2627" s="302"/>
    </row>
    <row r="2628" spans="2:7">
      <c r="B2628" s="302"/>
      <c r="C2628" s="302"/>
      <c r="D2628" s="302"/>
      <c r="E2628" s="302"/>
      <c r="F2628" s="302"/>
      <c r="G2628" s="302"/>
    </row>
    <row r="2629" spans="2:7">
      <c r="B2629" s="302"/>
      <c r="C2629" s="302"/>
      <c r="D2629" s="302"/>
      <c r="E2629" s="302"/>
      <c r="F2629" s="302"/>
      <c r="G2629" s="302"/>
    </row>
    <row r="2630" spans="2:7">
      <c r="B2630" s="302"/>
      <c r="C2630" s="302"/>
      <c r="D2630" s="302"/>
      <c r="E2630" s="302"/>
      <c r="F2630" s="302"/>
      <c r="G2630" s="302"/>
    </row>
    <row r="2631" spans="2:7">
      <c r="B2631" s="302"/>
      <c r="C2631" s="302"/>
      <c r="D2631" s="302"/>
      <c r="E2631" s="302"/>
      <c r="F2631" s="302"/>
      <c r="G2631" s="302"/>
    </row>
    <row r="2632" spans="2:7">
      <c r="B2632" s="302"/>
      <c r="C2632" s="302"/>
      <c r="D2632" s="302"/>
      <c r="E2632" s="302"/>
      <c r="F2632" s="302"/>
      <c r="G2632" s="302"/>
    </row>
    <row r="2633" spans="2:7">
      <c r="B2633" s="302"/>
      <c r="C2633" s="302"/>
      <c r="D2633" s="302"/>
      <c r="E2633" s="302"/>
      <c r="F2633" s="302"/>
      <c r="G2633" s="302"/>
    </row>
    <row r="2634" spans="2:7">
      <c r="B2634" s="302"/>
      <c r="C2634" s="302"/>
      <c r="D2634" s="302"/>
      <c r="E2634" s="302"/>
      <c r="F2634" s="302"/>
      <c r="G2634" s="302"/>
    </row>
    <row r="2635" spans="2:7">
      <c r="B2635" s="302"/>
      <c r="C2635" s="302"/>
      <c r="D2635" s="302"/>
      <c r="E2635" s="302"/>
      <c r="F2635" s="302"/>
      <c r="G2635" s="302"/>
    </row>
    <row r="2636" spans="2:7">
      <c r="B2636" s="302"/>
      <c r="C2636" s="302"/>
      <c r="D2636" s="302"/>
      <c r="E2636" s="302"/>
      <c r="F2636" s="302"/>
      <c r="G2636" s="302"/>
    </row>
    <row r="2637" spans="2:7">
      <c r="B2637" s="302"/>
      <c r="C2637" s="302"/>
      <c r="D2637" s="302"/>
      <c r="E2637" s="302"/>
      <c r="F2637" s="302"/>
      <c r="G2637" s="302"/>
    </row>
    <row r="2638" spans="2:7">
      <c r="B2638" s="302"/>
      <c r="C2638" s="302"/>
      <c r="D2638" s="302"/>
      <c r="E2638" s="302"/>
      <c r="F2638" s="302"/>
      <c r="G2638" s="302"/>
    </row>
    <row r="2639" spans="2:7">
      <c r="B2639" s="302"/>
      <c r="C2639" s="302"/>
      <c r="D2639" s="302"/>
      <c r="E2639" s="302"/>
      <c r="F2639" s="302"/>
      <c r="G2639" s="302"/>
    </row>
    <row r="2640" spans="2:7">
      <c r="B2640" s="302"/>
      <c r="C2640" s="302"/>
      <c r="D2640" s="302"/>
      <c r="E2640" s="302"/>
      <c r="F2640" s="302"/>
      <c r="G2640" s="302"/>
    </row>
    <row r="2641" spans="2:7">
      <c r="B2641" s="302"/>
      <c r="C2641" s="302"/>
      <c r="D2641" s="302"/>
      <c r="E2641" s="302"/>
      <c r="F2641" s="302"/>
      <c r="G2641" s="302"/>
    </row>
    <row r="2642" spans="2:7">
      <c r="B2642" s="302"/>
      <c r="C2642" s="302"/>
      <c r="D2642" s="302"/>
      <c r="E2642" s="302"/>
      <c r="F2642" s="302"/>
      <c r="G2642" s="302"/>
    </row>
    <row r="2643" spans="2:7">
      <c r="B2643" s="302"/>
      <c r="C2643" s="302"/>
      <c r="D2643" s="302"/>
      <c r="E2643" s="302"/>
      <c r="F2643" s="302"/>
      <c r="G2643" s="302"/>
    </row>
    <row r="2644" spans="2:7">
      <c r="B2644" s="302"/>
      <c r="C2644" s="302"/>
      <c r="D2644" s="302"/>
      <c r="E2644" s="302"/>
      <c r="F2644" s="302"/>
      <c r="G2644" s="302"/>
    </row>
    <row r="2645" spans="2:7">
      <c r="B2645" s="302"/>
      <c r="C2645" s="302"/>
      <c r="D2645" s="302"/>
      <c r="E2645" s="302"/>
      <c r="F2645" s="302"/>
      <c r="G2645" s="302"/>
    </row>
    <row r="2646" spans="2:7">
      <c r="B2646" s="302"/>
      <c r="C2646" s="302"/>
      <c r="D2646" s="302"/>
      <c r="E2646" s="302"/>
      <c r="F2646" s="302"/>
      <c r="G2646" s="302"/>
    </row>
    <row r="2647" spans="2:7">
      <c r="B2647" s="302"/>
      <c r="C2647" s="302"/>
      <c r="D2647" s="302"/>
      <c r="E2647" s="302"/>
      <c r="F2647" s="302"/>
      <c r="G2647" s="302"/>
    </row>
    <row r="2648" spans="2:7">
      <c r="B2648" s="302"/>
      <c r="C2648" s="302"/>
      <c r="D2648" s="302"/>
      <c r="E2648" s="302"/>
      <c r="F2648" s="302"/>
      <c r="G2648" s="302"/>
    </row>
    <row r="2649" spans="2:7">
      <c r="B2649" s="302"/>
      <c r="C2649" s="302"/>
      <c r="D2649" s="302"/>
      <c r="E2649" s="302"/>
      <c r="F2649" s="302"/>
      <c r="G2649" s="302"/>
    </row>
    <row r="2650" spans="2:7">
      <c r="B2650" s="302"/>
      <c r="C2650" s="302"/>
      <c r="D2650" s="302"/>
      <c r="E2650" s="302"/>
      <c r="F2650" s="302"/>
      <c r="G2650" s="302"/>
    </row>
    <row r="2651" spans="2:7">
      <c r="B2651" s="302"/>
      <c r="C2651" s="302"/>
      <c r="D2651" s="302"/>
      <c r="E2651" s="302"/>
      <c r="F2651" s="302"/>
      <c r="G2651" s="302"/>
    </row>
    <row r="2652" spans="2:7">
      <c r="B2652" s="302"/>
      <c r="C2652" s="302"/>
      <c r="D2652" s="302"/>
      <c r="E2652" s="302"/>
      <c r="F2652" s="302"/>
      <c r="G2652" s="302"/>
    </row>
    <row r="2653" spans="2:7">
      <c r="B2653" s="302"/>
      <c r="C2653" s="302"/>
      <c r="D2653" s="302"/>
      <c r="E2653" s="302"/>
      <c r="F2653" s="302"/>
      <c r="G2653" s="302"/>
    </row>
    <row r="2654" spans="2:7">
      <c r="B2654" s="302"/>
      <c r="C2654" s="302"/>
      <c r="D2654" s="302"/>
      <c r="E2654" s="302"/>
      <c r="F2654" s="302"/>
      <c r="G2654" s="302"/>
    </row>
    <row r="2655" spans="2:7">
      <c r="B2655" s="302"/>
      <c r="C2655" s="302"/>
      <c r="D2655" s="302"/>
      <c r="E2655" s="302"/>
      <c r="F2655" s="302"/>
      <c r="G2655" s="302"/>
    </row>
    <row r="2656" spans="2:7">
      <c r="B2656" s="302"/>
      <c r="C2656" s="302"/>
      <c r="D2656" s="302"/>
      <c r="E2656" s="302"/>
      <c r="F2656" s="302"/>
      <c r="G2656" s="302"/>
    </row>
    <row r="2657" spans="2:7">
      <c r="B2657" s="302"/>
      <c r="C2657" s="302"/>
      <c r="D2657" s="302"/>
      <c r="E2657" s="302"/>
      <c r="F2657" s="302"/>
      <c r="G2657" s="302"/>
    </row>
    <row r="2658" spans="2:7">
      <c r="B2658" s="302"/>
      <c r="C2658" s="302"/>
      <c r="D2658" s="302"/>
      <c r="E2658" s="302"/>
      <c r="F2658" s="302"/>
      <c r="G2658" s="302"/>
    </row>
    <row r="2659" spans="2:7">
      <c r="B2659" s="302"/>
      <c r="C2659" s="302"/>
      <c r="D2659" s="302"/>
      <c r="E2659" s="302"/>
      <c r="F2659" s="302"/>
      <c r="G2659" s="302"/>
    </row>
    <row r="2660" spans="2:7">
      <c r="B2660" s="302"/>
      <c r="C2660" s="302"/>
      <c r="D2660" s="302"/>
      <c r="E2660" s="302"/>
      <c r="F2660" s="302"/>
      <c r="G2660" s="302"/>
    </row>
    <row r="2661" spans="2:7">
      <c r="B2661" s="302"/>
      <c r="C2661" s="302"/>
      <c r="D2661" s="302"/>
      <c r="E2661" s="302"/>
      <c r="F2661" s="302"/>
      <c r="G2661" s="302"/>
    </row>
    <row r="2662" spans="2:7">
      <c r="B2662" s="302"/>
      <c r="C2662" s="302"/>
      <c r="D2662" s="302"/>
      <c r="E2662" s="302"/>
      <c r="F2662" s="302"/>
      <c r="G2662" s="302"/>
    </row>
    <row r="2663" spans="2:7">
      <c r="B2663" s="302"/>
      <c r="C2663" s="302"/>
      <c r="D2663" s="302"/>
      <c r="E2663" s="302"/>
      <c r="F2663" s="302"/>
      <c r="G2663" s="302"/>
    </row>
    <row r="2664" spans="2:7">
      <c r="B2664" s="302"/>
      <c r="C2664" s="302"/>
      <c r="D2664" s="302"/>
      <c r="E2664" s="302"/>
      <c r="F2664" s="302"/>
      <c r="G2664" s="302"/>
    </row>
    <row r="2665" spans="2:7">
      <c r="B2665" s="302"/>
      <c r="C2665" s="302"/>
      <c r="D2665" s="302"/>
      <c r="E2665" s="302"/>
      <c r="F2665" s="302"/>
      <c r="G2665" s="302"/>
    </row>
    <row r="2666" spans="2:7">
      <c r="B2666" s="302"/>
      <c r="C2666" s="302"/>
      <c r="D2666" s="302"/>
      <c r="E2666" s="302"/>
      <c r="F2666" s="302"/>
      <c r="G2666" s="302"/>
    </row>
    <row r="2667" spans="2:7">
      <c r="B2667" s="302"/>
      <c r="C2667" s="302"/>
      <c r="D2667" s="302"/>
      <c r="E2667" s="302"/>
      <c r="F2667" s="302"/>
      <c r="G2667" s="302"/>
    </row>
    <row r="2668" spans="2:7">
      <c r="B2668" s="302"/>
      <c r="C2668" s="302"/>
      <c r="D2668" s="302"/>
      <c r="E2668" s="302"/>
      <c r="F2668" s="302"/>
      <c r="G2668" s="302"/>
    </row>
    <row r="2669" spans="2:7">
      <c r="B2669" s="302"/>
      <c r="C2669" s="302"/>
      <c r="D2669" s="302"/>
      <c r="E2669" s="302"/>
      <c r="F2669" s="302"/>
      <c r="G2669" s="302"/>
    </row>
    <row r="2670" spans="2:7">
      <c r="B2670" s="302"/>
      <c r="C2670" s="302"/>
      <c r="D2670" s="302"/>
      <c r="E2670" s="302"/>
      <c r="F2670" s="302"/>
      <c r="G2670" s="302"/>
    </row>
    <row r="2671" spans="2:7">
      <c r="B2671" s="302"/>
      <c r="C2671" s="302"/>
      <c r="D2671" s="302"/>
      <c r="E2671" s="302"/>
      <c r="F2671" s="302"/>
      <c r="G2671" s="302"/>
    </row>
    <row r="2672" spans="2:7">
      <c r="B2672" s="302"/>
      <c r="C2672" s="302"/>
      <c r="D2672" s="302"/>
      <c r="E2672" s="302"/>
      <c r="F2672" s="302"/>
      <c r="G2672" s="302"/>
    </row>
    <row r="2673" spans="2:7">
      <c r="B2673" s="302"/>
      <c r="C2673" s="302"/>
      <c r="D2673" s="302"/>
      <c r="E2673" s="302"/>
      <c r="F2673" s="302"/>
      <c r="G2673" s="302"/>
    </row>
    <row r="2674" spans="2:7">
      <c r="B2674" s="302"/>
      <c r="C2674" s="302"/>
      <c r="D2674" s="302"/>
      <c r="E2674" s="302"/>
      <c r="F2674" s="302"/>
      <c r="G2674" s="302"/>
    </row>
    <row r="2675" spans="2:7">
      <c r="B2675" s="302"/>
      <c r="C2675" s="302"/>
      <c r="D2675" s="302"/>
      <c r="E2675" s="302"/>
      <c r="F2675" s="302"/>
      <c r="G2675" s="302"/>
    </row>
    <row r="2676" spans="2:7">
      <c r="B2676" s="302"/>
      <c r="C2676" s="302"/>
      <c r="D2676" s="302"/>
      <c r="E2676" s="302"/>
      <c r="F2676" s="302"/>
      <c r="G2676" s="302"/>
    </row>
    <row r="2677" spans="2:7">
      <c r="B2677" s="302"/>
      <c r="C2677" s="302"/>
      <c r="D2677" s="302"/>
      <c r="E2677" s="302"/>
      <c r="F2677" s="302"/>
      <c r="G2677" s="302"/>
    </row>
    <row r="2678" spans="2:7">
      <c r="B2678" s="302"/>
      <c r="C2678" s="302"/>
      <c r="D2678" s="302"/>
      <c r="E2678" s="302"/>
      <c r="F2678" s="302"/>
      <c r="G2678" s="302"/>
    </row>
    <row r="2679" spans="2:7">
      <c r="B2679" s="302"/>
      <c r="C2679" s="302"/>
      <c r="D2679" s="302"/>
      <c r="E2679" s="302"/>
      <c r="F2679" s="302"/>
      <c r="G2679" s="302"/>
    </row>
    <row r="2680" spans="2:7">
      <c r="B2680" s="302"/>
      <c r="C2680" s="302"/>
      <c r="D2680" s="302"/>
      <c r="E2680" s="302"/>
      <c r="F2680" s="302"/>
      <c r="G2680" s="302"/>
    </row>
    <row r="2681" spans="2:7">
      <c r="B2681" s="302"/>
      <c r="C2681" s="302"/>
      <c r="D2681" s="302"/>
      <c r="E2681" s="302"/>
      <c r="F2681" s="302"/>
      <c r="G2681" s="302"/>
    </row>
    <row r="2682" spans="2:7">
      <c r="B2682" s="302"/>
      <c r="C2682" s="302"/>
      <c r="D2682" s="302"/>
      <c r="E2682" s="302"/>
      <c r="F2682" s="302"/>
      <c r="G2682" s="302"/>
    </row>
    <row r="2683" spans="2:7">
      <c r="B2683" s="302"/>
      <c r="C2683" s="302"/>
      <c r="D2683" s="302"/>
      <c r="E2683" s="302"/>
      <c r="F2683" s="302"/>
      <c r="G2683" s="302"/>
    </row>
    <row r="2684" spans="2:7">
      <c r="B2684" s="302"/>
      <c r="C2684" s="302"/>
      <c r="D2684" s="302"/>
      <c r="E2684" s="302"/>
      <c r="F2684" s="302"/>
      <c r="G2684" s="302"/>
    </row>
    <row r="2685" spans="2:7">
      <c r="B2685" s="302"/>
      <c r="C2685" s="302"/>
      <c r="D2685" s="302"/>
      <c r="E2685" s="302"/>
      <c r="F2685" s="302"/>
      <c r="G2685" s="302"/>
    </row>
    <row r="2686" spans="2:7">
      <c r="B2686" s="302"/>
      <c r="C2686" s="302"/>
      <c r="D2686" s="302"/>
      <c r="E2686" s="302"/>
      <c r="F2686" s="302"/>
      <c r="G2686" s="302"/>
    </row>
    <row r="2687" spans="2:7">
      <c r="B2687" s="302"/>
      <c r="C2687" s="302"/>
      <c r="D2687" s="302"/>
      <c r="E2687" s="302"/>
      <c r="F2687" s="302"/>
      <c r="G2687" s="302"/>
    </row>
    <row r="2688" spans="2:7">
      <c r="B2688" s="302"/>
      <c r="C2688" s="302"/>
      <c r="D2688" s="302"/>
      <c r="E2688" s="302"/>
      <c r="F2688" s="302"/>
      <c r="G2688" s="302"/>
    </row>
    <row r="2689" spans="2:7">
      <c r="B2689" s="302"/>
      <c r="C2689" s="302"/>
      <c r="D2689" s="302"/>
      <c r="E2689" s="302"/>
      <c r="F2689" s="302"/>
      <c r="G2689" s="302"/>
    </row>
    <row r="2690" spans="2:7">
      <c r="B2690" s="302"/>
      <c r="C2690" s="302"/>
      <c r="D2690" s="302"/>
      <c r="E2690" s="302"/>
      <c r="F2690" s="302"/>
      <c r="G2690" s="302"/>
    </row>
    <row r="2691" spans="2:7">
      <c r="B2691" s="302"/>
      <c r="C2691" s="302"/>
      <c r="D2691" s="302"/>
      <c r="E2691" s="302"/>
      <c r="F2691" s="302"/>
      <c r="G2691" s="302"/>
    </row>
    <row r="2692" spans="2:7">
      <c r="B2692" s="302"/>
      <c r="C2692" s="302"/>
      <c r="D2692" s="302"/>
      <c r="E2692" s="302"/>
      <c r="F2692" s="302"/>
      <c r="G2692" s="302"/>
    </row>
    <row r="2693" spans="2:7">
      <c r="B2693" s="302"/>
      <c r="C2693" s="302"/>
      <c r="D2693" s="302"/>
      <c r="E2693" s="302"/>
      <c r="F2693" s="302"/>
      <c r="G2693" s="302"/>
    </row>
    <row r="2694" spans="2:7">
      <c r="B2694" s="302"/>
      <c r="C2694" s="302"/>
      <c r="D2694" s="302"/>
      <c r="E2694" s="302"/>
      <c r="F2694" s="302"/>
      <c r="G2694" s="302"/>
    </row>
    <row r="2695" spans="2:7">
      <c r="B2695" s="302"/>
      <c r="C2695" s="302"/>
      <c r="D2695" s="302"/>
      <c r="E2695" s="302"/>
      <c r="F2695" s="302"/>
      <c r="G2695" s="302"/>
    </row>
    <row r="2696" spans="2:7">
      <c r="B2696" s="302"/>
      <c r="C2696" s="302"/>
      <c r="D2696" s="302"/>
      <c r="E2696" s="302"/>
      <c r="F2696" s="302"/>
      <c r="G2696" s="302"/>
    </row>
    <row r="2697" spans="2:7">
      <c r="B2697" s="302"/>
      <c r="C2697" s="302"/>
      <c r="D2697" s="302"/>
      <c r="E2697" s="302"/>
      <c r="F2697" s="302"/>
      <c r="G2697" s="302"/>
    </row>
    <row r="2698" spans="2:7">
      <c r="B2698" s="302"/>
      <c r="C2698" s="302"/>
      <c r="D2698" s="302"/>
      <c r="E2698" s="302"/>
      <c r="F2698" s="302"/>
      <c r="G2698" s="302"/>
    </row>
    <row r="2699" spans="2:7">
      <c r="B2699" s="302"/>
      <c r="C2699" s="302"/>
      <c r="D2699" s="302"/>
      <c r="E2699" s="302"/>
      <c r="F2699" s="302"/>
      <c r="G2699" s="302"/>
    </row>
    <row r="2700" spans="2:7">
      <c r="B2700" s="302"/>
      <c r="C2700" s="302"/>
      <c r="D2700" s="302"/>
      <c r="E2700" s="302"/>
      <c r="F2700" s="302"/>
      <c r="G2700" s="302"/>
    </row>
    <row r="2701" spans="2:7">
      <c r="B2701" s="302"/>
      <c r="C2701" s="302"/>
      <c r="D2701" s="302"/>
      <c r="E2701" s="302"/>
      <c r="F2701" s="302"/>
      <c r="G2701" s="302"/>
    </row>
    <row r="2702" spans="2:7">
      <c r="B2702" s="302"/>
      <c r="C2702" s="302"/>
      <c r="D2702" s="302"/>
      <c r="E2702" s="302"/>
      <c r="F2702" s="302"/>
      <c r="G2702" s="302"/>
    </row>
    <row r="2703" spans="2:7">
      <c r="B2703" s="302"/>
      <c r="C2703" s="302"/>
      <c r="D2703" s="302"/>
      <c r="E2703" s="302"/>
      <c r="F2703" s="302"/>
      <c r="G2703" s="302"/>
    </row>
    <row r="2704" spans="2:7">
      <c r="B2704" s="302"/>
      <c r="C2704" s="302"/>
      <c r="D2704" s="302"/>
      <c r="E2704" s="302"/>
      <c r="F2704" s="302"/>
      <c r="G2704" s="302"/>
    </row>
    <row r="2705" spans="2:7">
      <c r="B2705" s="302"/>
      <c r="C2705" s="302"/>
      <c r="D2705" s="302"/>
      <c r="E2705" s="302"/>
      <c r="F2705" s="302"/>
      <c r="G2705" s="302"/>
    </row>
    <row r="2706" spans="2:7">
      <c r="B2706" s="302"/>
      <c r="C2706" s="302"/>
      <c r="D2706" s="302"/>
      <c r="E2706" s="302"/>
      <c r="F2706" s="302"/>
      <c r="G2706" s="302"/>
    </row>
    <row r="2707" spans="2:7">
      <c r="B2707" s="302"/>
      <c r="C2707" s="302"/>
      <c r="D2707" s="302"/>
      <c r="E2707" s="302"/>
      <c r="F2707" s="302"/>
      <c r="G2707" s="302"/>
    </row>
    <row r="2708" spans="2:7">
      <c r="B2708" s="302"/>
      <c r="C2708" s="302"/>
      <c r="D2708" s="302"/>
      <c r="E2708" s="302"/>
      <c r="F2708" s="302"/>
      <c r="G2708" s="302"/>
    </row>
    <row r="2709" spans="2:7">
      <c r="B2709" s="302"/>
      <c r="C2709" s="302"/>
      <c r="D2709" s="302"/>
      <c r="E2709" s="302"/>
      <c r="F2709" s="302"/>
      <c r="G2709" s="302"/>
    </row>
    <row r="2710" spans="2:7">
      <c r="B2710" s="302"/>
      <c r="C2710" s="302"/>
      <c r="D2710" s="302"/>
      <c r="E2710" s="302"/>
      <c r="F2710" s="302"/>
      <c r="G2710" s="302"/>
    </row>
    <row r="2711" spans="2:7">
      <c r="B2711" s="302"/>
      <c r="C2711" s="302"/>
      <c r="D2711" s="302"/>
      <c r="E2711" s="302"/>
      <c r="F2711" s="302"/>
      <c r="G2711" s="302"/>
    </row>
    <row r="2712" spans="2:7">
      <c r="B2712" s="302"/>
      <c r="C2712" s="302"/>
      <c r="D2712" s="302"/>
      <c r="E2712" s="302"/>
      <c r="F2712" s="302"/>
      <c r="G2712" s="302"/>
    </row>
    <row r="2713" spans="2:7">
      <c r="B2713" s="302"/>
      <c r="C2713" s="302"/>
      <c r="D2713" s="302"/>
      <c r="E2713" s="302"/>
      <c r="F2713" s="302"/>
      <c r="G2713" s="302"/>
    </row>
    <row r="2714" spans="2:7">
      <c r="B2714" s="302"/>
      <c r="C2714" s="302"/>
      <c r="D2714" s="302"/>
      <c r="E2714" s="302"/>
      <c r="F2714" s="302"/>
      <c r="G2714" s="302"/>
    </row>
    <row r="2715" spans="2:7">
      <c r="B2715" s="302"/>
      <c r="C2715" s="302"/>
      <c r="D2715" s="302"/>
      <c r="E2715" s="302"/>
      <c r="F2715" s="302"/>
      <c r="G2715" s="302"/>
    </row>
    <row r="2716" spans="2:7">
      <c r="B2716" s="302"/>
      <c r="C2716" s="302"/>
      <c r="D2716" s="302"/>
      <c r="E2716" s="302"/>
      <c r="F2716" s="302"/>
      <c r="G2716" s="302"/>
    </row>
    <row r="2717" spans="2:7">
      <c r="B2717" s="302"/>
      <c r="C2717" s="302"/>
      <c r="D2717" s="302"/>
      <c r="E2717" s="302"/>
      <c r="F2717" s="302"/>
      <c r="G2717" s="302"/>
    </row>
    <row r="2718" spans="2:7">
      <c r="B2718" s="302"/>
      <c r="C2718" s="302"/>
      <c r="D2718" s="302"/>
      <c r="E2718" s="302"/>
      <c r="F2718" s="302"/>
      <c r="G2718" s="302"/>
    </row>
    <row r="2719" spans="2:7">
      <c r="B2719" s="302"/>
      <c r="C2719" s="302"/>
      <c r="D2719" s="302"/>
      <c r="E2719" s="302"/>
      <c r="F2719" s="302"/>
      <c r="G2719" s="302"/>
    </row>
    <row r="2720" spans="2:7">
      <c r="B2720" s="302"/>
      <c r="C2720" s="302"/>
      <c r="D2720" s="302"/>
      <c r="E2720" s="302"/>
      <c r="F2720" s="302"/>
      <c r="G2720" s="302"/>
    </row>
    <row r="2721" spans="2:7">
      <c r="B2721" s="302"/>
      <c r="C2721" s="302"/>
      <c r="D2721" s="302"/>
      <c r="E2721" s="302"/>
      <c r="F2721" s="302"/>
      <c r="G2721" s="302"/>
    </row>
    <row r="2722" spans="2:7">
      <c r="B2722" s="302"/>
      <c r="C2722" s="302"/>
      <c r="D2722" s="302"/>
      <c r="E2722" s="302"/>
      <c r="F2722" s="302"/>
      <c r="G2722" s="302"/>
    </row>
    <row r="2723" spans="2:7">
      <c r="B2723" s="302"/>
      <c r="C2723" s="302"/>
      <c r="D2723" s="302"/>
      <c r="E2723" s="302"/>
      <c r="F2723" s="302"/>
      <c r="G2723" s="302"/>
    </row>
    <row r="2724" spans="2:7">
      <c r="B2724" s="302"/>
      <c r="C2724" s="302"/>
      <c r="D2724" s="302"/>
      <c r="E2724" s="302"/>
      <c r="F2724" s="302"/>
      <c r="G2724" s="302"/>
    </row>
    <row r="2725" spans="2:7">
      <c r="B2725" s="302"/>
      <c r="C2725" s="302"/>
      <c r="D2725" s="302"/>
      <c r="E2725" s="302"/>
      <c r="F2725" s="302"/>
      <c r="G2725" s="302"/>
    </row>
    <row r="2726" spans="2:7">
      <c r="B2726" s="302"/>
      <c r="C2726" s="302"/>
      <c r="D2726" s="302"/>
      <c r="E2726" s="302"/>
      <c r="F2726" s="302"/>
      <c r="G2726" s="302"/>
    </row>
    <row r="2727" spans="2:7">
      <c r="B2727" s="302"/>
      <c r="C2727" s="302"/>
      <c r="D2727" s="302"/>
      <c r="E2727" s="302"/>
      <c r="F2727" s="302"/>
      <c r="G2727" s="302"/>
    </row>
    <row r="2728" spans="2:7">
      <c r="B2728" s="302"/>
      <c r="C2728" s="302"/>
      <c r="D2728" s="302"/>
      <c r="E2728" s="302"/>
      <c r="F2728" s="302"/>
      <c r="G2728" s="302"/>
    </row>
    <row r="2729" spans="2:7">
      <c r="B2729" s="302"/>
      <c r="C2729" s="302"/>
      <c r="D2729" s="302"/>
      <c r="E2729" s="302"/>
      <c r="F2729" s="302"/>
      <c r="G2729" s="302"/>
    </row>
    <row r="2730" spans="2:7">
      <c r="B2730" s="302"/>
      <c r="C2730" s="302"/>
      <c r="D2730" s="302"/>
      <c r="E2730" s="302"/>
      <c r="F2730" s="302"/>
      <c r="G2730" s="302"/>
    </row>
    <row r="2731" spans="2:7">
      <c r="D2731" s="302"/>
      <c r="E2731" s="302"/>
      <c r="F2731" s="302"/>
      <c r="G2731" s="302"/>
    </row>
    <row r="2732" spans="2:7">
      <c r="B2732" s="302"/>
      <c r="C2732" s="302"/>
      <c r="D2732" s="302"/>
      <c r="E2732" s="302"/>
      <c r="F2732" s="302"/>
      <c r="G2732" s="302"/>
    </row>
    <row r="2733" spans="2:7">
      <c r="B2733" s="302"/>
      <c r="C2733" s="302"/>
      <c r="D2733" s="302"/>
      <c r="E2733" s="302"/>
      <c r="F2733" s="302"/>
      <c r="G2733" s="302"/>
    </row>
    <row r="2734" spans="2:7">
      <c r="B2734" s="302"/>
      <c r="C2734" s="302"/>
      <c r="D2734" s="302"/>
      <c r="E2734" s="302"/>
      <c r="F2734" s="302"/>
      <c r="G2734" s="302"/>
    </row>
    <row r="2735" spans="2:7">
      <c r="B2735" s="302"/>
      <c r="C2735" s="302"/>
      <c r="D2735" s="302"/>
      <c r="E2735" s="302"/>
      <c r="F2735" s="302"/>
      <c r="G2735" s="302"/>
    </row>
    <row r="2736" spans="2:7">
      <c r="B2736" s="302"/>
      <c r="C2736" s="302"/>
      <c r="D2736" s="302"/>
      <c r="E2736" s="302"/>
      <c r="F2736" s="302"/>
      <c r="G2736" s="302"/>
    </row>
    <row r="2737" spans="2:7">
      <c r="B2737" s="302"/>
      <c r="C2737" s="302"/>
      <c r="D2737" s="302"/>
      <c r="E2737" s="302"/>
      <c r="F2737" s="302"/>
      <c r="G2737" s="302"/>
    </row>
    <row r="2738" spans="2:7">
      <c r="B2738" s="302"/>
      <c r="C2738" s="302"/>
      <c r="D2738" s="302"/>
      <c r="E2738" s="302"/>
      <c r="F2738" s="302"/>
      <c r="G2738" s="302"/>
    </row>
    <row r="2739" spans="2:7">
      <c r="B2739" s="302"/>
      <c r="C2739" s="302"/>
      <c r="D2739" s="302"/>
      <c r="E2739" s="302"/>
      <c r="F2739" s="302"/>
      <c r="G2739" s="302"/>
    </row>
    <row r="2740" spans="2:7">
      <c r="B2740" s="302"/>
      <c r="C2740" s="302"/>
      <c r="D2740" s="302"/>
      <c r="E2740" s="302"/>
      <c r="F2740" s="302"/>
      <c r="G2740" s="302"/>
    </row>
    <row r="2741" spans="2:7">
      <c r="B2741" s="302"/>
      <c r="C2741" s="302"/>
      <c r="D2741" s="302"/>
      <c r="E2741" s="302"/>
      <c r="F2741" s="302"/>
      <c r="G2741" s="302"/>
    </row>
    <row r="2742" spans="2:7">
      <c r="B2742" s="302"/>
      <c r="C2742" s="302"/>
      <c r="D2742" s="302"/>
      <c r="E2742" s="302"/>
      <c r="F2742" s="302"/>
      <c r="G2742" s="302"/>
    </row>
    <row r="2743" spans="2:7">
      <c r="B2743" s="302"/>
      <c r="C2743" s="302"/>
      <c r="D2743" s="302"/>
      <c r="E2743" s="302"/>
      <c r="F2743" s="302"/>
      <c r="G2743" s="302"/>
    </row>
    <row r="2744" spans="2:7">
      <c r="B2744" s="302"/>
      <c r="C2744" s="302"/>
      <c r="D2744" s="302"/>
      <c r="E2744" s="302"/>
      <c r="F2744" s="302"/>
      <c r="G2744" s="302"/>
    </row>
    <row r="2745" spans="2:7">
      <c r="B2745" s="302"/>
      <c r="C2745" s="302"/>
      <c r="D2745" s="302"/>
      <c r="E2745" s="302"/>
      <c r="F2745" s="302"/>
      <c r="G2745" s="302"/>
    </row>
    <row r="2746" spans="2:7">
      <c r="B2746" s="302"/>
      <c r="C2746" s="302"/>
      <c r="D2746" s="302"/>
      <c r="E2746" s="302"/>
      <c r="F2746" s="302"/>
      <c r="G2746" s="302"/>
    </row>
    <row r="2747" spans="2:7">
      <c r="B2747" s="302"/>
      <c r="C2747" s="302"/>
      <c r="D2747" s="302"/>
      <c r="E2747" s="302"/>
      <c r="F2747" s="302"/>
      <c r="G2747" s="302"/>
    </row>
    <row r="2748" spans="2:7">
      <c r="B2748" s="302"/>
      <c r="C2748" s="302"/>
      <c r="D2748" s="302"/>
      <c r="E2748" s="302"/>
      <c r="F2748" s="302"/>
      <c r="G2748" s="302"/>
    </row>
    <row r="2749" spans="2:7">
      <c r="B2749" s="302"/>
      <c r="C2749" s="302"/>
      <c r="D2749" s="302"/>
      <c r="E2749" s="302"/>
      <c r="F2749" s="302"/>
      <c r="G2749" s="302"/>
    </row>
    <row r="2750" spans="2:7">
      <c r="B2750" s="302"/>
      <c r="C2750" s="302"/>
      <c r="D2750" s="302"/>
      <c r="E2750" s="302"/>
      <c r="F2750" s="302"/>
      <c r="G2750" s="302"/>
    </row>
    <row r="2751" spans="2:7">
      <c r="B2751" s="302"/>
      <c r="C2751" s="302"/>
      <c r="D2751" s="302"/>
      <c r="E2751" s="302"/>
      <c r="F2751" s="302"/>
      <c r="G2751" s="302"/>
    </row>
    <row r="2752" spans="2:7">
      <c r="B2752" s="302"/>
      <c r="C2752" s="302"/>
      <c r="D2752" s="302"/>
      <c r="E2752" s="302"/>
      <c r="F2752" s="302"/>
      <c r="G2752" s="302"/>
    </row>
    <row r="2753" spans="2:7">
      <c r="B2753" s="302"/>
      <c r="C2753" s="302"/>
      <c r="D2753" s="302"/>
      <c r="E2753" s="302"/>
      <c r="F2753" s="302"/>
      <c r="G2753" s="302"/>
    </row>
    <row r="2754" spans="2:7">
      <c r="B2754" s="302"/>
      <c r="C2754" s="302"/>
      <c r="D2754" s="302"/>
      <c r="E2754" s="302"/>
      <c r="F2754" s="302"/>
      <c r="G2754" s="302"/>
    </row>
    <row r="2755" spans="2:7">
      <c r="B2755" s="302"/>
      <c r="C2755" s="302"/>
      <c r="D2755" s="302"/>
      <c r="E2755" s="302"/>
      <c r="F2755" s="302"/>
      <c r="G2755" s="302"/>
    </row>
    <row r="2756" spans="2:7">
      <c r="B2756" s="302"/>
      <c r="C2756" s="302"/>
      <c r="D2756" s="302"/>
      <c r="E2756" s="302"/>
      <c r="F2756" s="302"/>
      <c r="G2756" s="302"/>
    </row>
    <row r="2757" spans="2:7">
      <c r="B2757" s="302"/>
      <c r="C2757" s="302"/>
      <c r="D2757" s="302"/>
      <c r="E2757" s="302"/>
      <c r="F2757" s="302"/>
      <c r="G2757" s="302"/>
    </row>
    <row r="2758" spans="2:7">
      <c r="B2758" s="302"/>
      <c r="C2758" s="302"/>
      <c r="D2758" s="302"/>
      <c r="E2758" s="302"/>
      <c r="F2758" s="302"/>
      <c r="G2758" s="302"/>
    </row>
    <row r="2759" spans="2:7">
      <c r="B2759" s="302"/>
      <c r="C2759" s="302"/>
      <c r="D2759" s="302"/>
      <c r="E2759" s="302"/>
      <c r="F2759" s="302"/>
      <c r="G2759" s="302"/>
    </row>
    <row r="2760" spans="2:7">
      <c r="B2760" s="302"/>
      <c r="C2760" s="302"/>
      <c r="D2760" s="302"/>
      <c r="E2760" s="302"/>
      <c r="F2760" s="302"/>
      <c r="G2760" s="302"/>
    </row>
    <row r="2761" spans="2:7">
      <c r="B2761" s="302"/>
      <c r="C2761" s="302"/>
      <c r="D2761" s="302"/>
      <c r="E2761" s="302"/>
      <c r="F2761" s="302"/>
      <c r="G2761" s="302"/>
    </row>
    <row r="2762" spans="2:7">
      <c r="B2762" s="302"/>
      <c r="C2762" s="302"/>
      <c r="D2762" s="302"/>
      <c r="E2762" s="302"/>
      <c r="F2762" s="302"/>
      <c r="G2762" s="302"/>
    </row>
    <row r="2763" spans="2:7">
      <c r="B2763" s="302"/>
      <c r="C2763" s="302"/>
      <c r="D2763" s="302"/>
      <c r="E2763" s="302"/>
      <c r="F2763" s="302"/>
      <c r="G2763" s="302"/>
    </row>
    <row r="2764" spans="2:7">
      <c r="B2764" s="302"/>
      <c r="C2764" s="302"/>
      <c r="D2764" s="302"/>
      <c r="E2764" s="302"/>
      <c r="F2764" s="302"/>
      <c r="G2764" s="302"/>
    </row>
    <row r="2765" spans="2:7">
      <c r="B2765" s="302"/>
      <c r="C2765" s="302"/>
      <c r="D2765" s="302"/>
      <c r="E2765" s="302"/>
      <c r="F2765" s="302"/>
      <c r="G2765" s="302"/>
    </row>
    <row r="2766" spans="2:7">
      <c r="B2766" s="302"/>
      <c r="C2766" s="302"/>
      <c r="D2766" s="302"/>
      <c r="E2766" s="302"/>
      <c r="F2766" s="302"/>
      <c r="G2766" s="302"/>
    </row>
    <row r="2767" spans="2:7">
      <c r="B2767" s="302"/>
      <c r="C2767" s="302"/>
      <c r="D2767" s="302"/>
      <c r="E2767" s="302"/>
      <c r="F2767" s="302"/>
      <c r="G2767" s="302"/>
    </row>
    <row r="2768" spans="2:7">
      <c r="B2768" s="302"/>
      <c r="C2768" s="302"/>
      <c r="D2768" s="302"/>
      <c r="E2768" s="302"/>
      <c r="F2768" s="302"/>
      <c r="G2768" s="302"/>
    </row>
    <row r="2769" spans="2:7">
      <c r="B2769" s="302"/>
      <c r="C2769" s="302"/>
      <c r="D2769" s="302"/>
      <c r="E2769" s="302"/>
      <c r="F2769" s="302"/>
      <c r="G2769" s="302"/>
    </row>
    <row r="2770" spans="2:7">
      <c r="B2770" s="302"/>
      <c r="C2770" s="302"/>
      <c r="D2770" s="302"/>
      <c r="E2770" s="302"/>
      <c r="F2770" s="302"/>
      <c r="G2770" s="302"/>
    </row>
    <row r="2771" spans="2:7">
      <c r="B2771" s="302"/>
      <c r="C2771" s="302"/>
      <c r="D2771" s="302"/>
      <c r="E2771" s="302"/>
      <c r="F2771" s="302"/>
      <c r="G2771" s="302"/>
    </row>
    <row r="2772" spans="2:7">
      <c r="B2772" s="302"/>
      <c r="C2772" s="302"/>
      <c r="D2772" s="302"/>
      <c r="E2772" s="302"/>
      <c r="F2772" s="302"/>
      <c r="G2772" s="302"/>
    </row>
    <row r="2773" spans="2:7">
      <c r="B2773" s="302"/>
      <c r="C2773" s="302"/>
      <c r="D2773" s="302"/>
      <c r="E2773" s="302"/>
      <c r="F2773" s="302"/>
      <c r="G2773" s="302"/>
    </row>
    <row r="2774" spans="2:7">
      <c r="B2774" s="302"/>
      <c r="C2774" s="302"/>
      <c r="D2774" s="302"/>
      <c r="E2774" s="302"/>
      <c r="F2774" s="302"/>
      <c r="G2774" s="302"/>
    </row>
    <row r="2775" spans="2:7">
      <c r="B2775" s="302"/>
      <c r="C2775" s="302"/>
      <c r="D2775" s="302"/>
      <c r="E2775" s="302"/>
      <c r="F2775" s="302"/>
      <c r="G2775" s="302"/>
    </row>
    <row r="2776" spans="2:7">
      <c r="B2776" s="302"/>
      <c r="C2776" s="302"/>
      <c r="D2776" s="302"/>
      <c r="E2776" s="302"/>
      <c r="F2776" s="302"/>
      <c r="G2776" s="302"/>
    </row>
    <row r="2777" spans="2:7">
      <c r="B2777" s="302"/>
      <c r="C2777" s="302"/>
      <c r="D2777" s="302"/>
      <c r="E2777" s="302"/>
      <c r="F2777" s="302"/>
      <c r="G2777" s="302"/>
    </row>
    <row r="2778" spans="2:7">
      <c r="B2778" s="302"/>
      <c r="C2778" s="302"/>
      <c r="D2778" s="302"/>
      <c r="E2778" s="302"/>
      <c r="F2778" s="302"/>
      <c r="G2778" s="302"/>
    </row>
    <row r="2779" spans="2:7">
      <c r="B2779" s="302"/>
      <c r="C2779" s="302"/>
      <c r="D2779" s="302"/>
      <c r="E2779" s="302"/>
      <c r="F2779" s="302"/>
      <c r="G2779" s="302"/>
    </row>
    <row r="2780" spans="2:7">
      <c r="B2780" s="302"/>
      <c r="C2780" s="302"/>
      <c r="D2780" s="302"/>
      <c r="E2780" s="302"/>
      <c r="F2780" s="302"/>
      <c r="G2780" s="302"/>
    </row>
    <row r="2781" spans="2:7">
      <c r="B2781" s="302"/>
      <c r="C2781" s="302"/>
      <c r="D2781" s="302"/>
      <c r="E2781" s="302"/>
      <c r="F2781" s="302"/>
      <c r="G2781" s="302"/>
    </row>
    <row r="2782" spans="2:7">
      <c r="B2782" s="302"/>
      <c r="C2782" s="302"/>
      <c r="D2782" s="302"/>
      <c r="E2782" s="302"/>
      <c r="F2782" s="302"/>
      <c r="G2782" s="302"/>
    </row>
    <row r="2783" spans="2:7">
      <c r="B2783" s="302"/>
      <c r="C2783" s="302"/>
      <c r="D2783" s="302"/>
      <c r="E2783" s="302"/>
      <c r="F2783" s="302"/>
      <c r="G2783" s="302"/>
    </row>
    <row r="2784" spans="2:7">
      <c r="B2784" s="302"/>
      <c r="C2784" s="302"/>
      <c r="D2784" s="302"/>
      <c r="E2784" s="302"/>
      <c r="F2784" s="302"/>
      <c r="G2784" s="302"/>
    </row>
    <row r="2785" spans="2:7">
      <c r="B2785" s="302"/>
      <c r="C2785" s="302"/>
      <c r="D2785" s="302"/>
      <c r="E2785" s="302"/>
      <c r="F2785" s="302"/>
      <c r="G2785" s="302"/>
    </row>
    <row r="2786" spans="2:7">
      <c r="B2786" s="302"/>
      <c r="C2786" s="302"/>
      <c r="D2786" s="302"/>
      <c r="E2786" s="302"/>
      <c r="F2786" s="302"/>
      <c r="G2786" s="302"/>
    </row>
    <row r="2787" spans="2:7">
      <c r="B2787" s="302"/>
      <c r="C2787" s="302"/>
      <c r="D2787" s="302"/>
      <c r="E2787" s="302"/>
      <c r="F2787" s="302"/>
      <c r="G2787" s="302"/>
    </row>
    <row r="2788" spans="2:7">
      <c r="B2788" s="302"/>
      <c r="C2788" s="302"/>
      <c r="D2788" s="302"/>
      <c r="E2788" s="302"/>
      <c r="F2788" s="302"/>
      <c r="G2788" s="302"/>
    </row>
    <row r="2789" spans="2:7">
      <c r="B2789" s="302"/>
      <c r="C2789" s="302"/>
      <c r="D2789" s="302"/>
      <c r="E2789" s="302"/>
      <c r="F2789" s="302"/>
      <c r="G2789" s="302"/>
    </row>
    <row r="2790" spans="2:7">
      <c r="B2790" s="302"/>
      <c r="C2790" s="302"/>
      <c r="D2790" s="302"/>
      <c r="E2790" s="302"/>
      <c r="F2790" s="302"/>
      <c r="G2790" s="302"/>
    </row>
    <row r="2791" spans="2:7">
      <c r="B2791" s="302"/>
      <c r="C2791" s="302"/>
      <c r="D2791" s="302"/>
      <c r="E2791" s="302"/>
      <c r="F2791" s="302"/>
      <c r="G2791" s="302"/>
    </row>
    <row r="2792" spans="2:7">
      <c r="B2792" s="302"/>
      <c r="C2792" s="302"/>
      <c r="D2792" s="302"/>
      <c r="E2792" s="302"/>
      <c r="F2792" s="302"/>
      <c r="G2792" s="302"/>
    </row>
    <row r="2793" spans="2:7">
      <c r="B2793" s="302"/>
      <c r="C2793" s="302"/>
      <c r="D2793" s="302"/>
      <c r="E2793" s="302"/>
      <c r="F2793" s="302"/>
      <c r="G2793" s="302"/>
    </row>
    <row r="2794" spans="2:7">
      <c r="B2794" s="302"/>
      <c r="C2794" s="302"/>
      <c r="D2794" s="302"/>
      <c r="E2794" s="302"/>
      <c r="F2794" s="302"/>
      <c r="G2794" s="302"/>
    </row>
    <row r="2795" spans="2:7">
      <c r="B2795" s="302"/>
      <c r="C2795" s="302"/>
      <c r="D2795" s="302"/>
      <c r="E2795" s="302"/>
      <c r="F2795" s="302"/>
      <c r="G2795" s="302"/>
    </row>
    <row r="2796" spans="2:7">
      <c r="B2796" s="302"/>
      <c r="C2796" s="302"/>
      <c r="D2796" s="302"/>
      <c r="E2796" s="302"/>
      <c r="F2796" s="302"/>
      <c r="G2796" s="302"/>
    </row>
    <row r="2797" spans="2:7">
      <c r="B2797" s="302"/>
      <c r="C2797" s="302"/>
      <c r="D2797" s="302"/>
      <c r="E2797" s="302"/>
      <c r="F2797" s="302"/>
      <c r="G2797" s="302"/>
    </row>
    <row r="2798" spans="2:7">
      <c r="B2798" s="302"/>
      <c r="C2798" s="302"/>
      <c r="D2798" s="302"/>
      <c r="E2798" s="302"/>
      <c r="F2798" s="302"/>
      <c r="G2798" s="302"/>
    </row>
    <row r="2799" spans="2:7">
      <c r="B2799" s="302"/>
      <c r="C2799" s="302"/>
      <c r="D2799" s="302"/>
      <c r="E2799" s="302"/>
      <c r="F2799" s="302"/>
      <c r="G2799" s="302"/>
    </row>
    <row r="2800" spans="2:7">
      <c r="B2800" s="302"/>
      <c r="C2800" s="302"/>
      <c r="D2800" s="302"/>
      <c r="E2800" s="302"/>
      <c r="F2800" s="302"/>
      <c r="G2800" s="302"/>
    </row>
    <row r="2801" spans="2:7">
      <c r="B2801" s="302"/>
      <c r="C2801" s="302"/>
      <c r="D2801" s="302"/>
      <c r="E2801" s="302"/>
      <c r="F2801" s="302"/>
      <c r="G2801" s="302"/>
    </row>
    <row r="2802" spans="2:7">
      <c r="B2802" s="302"/>
      <c r="C2802" s="302"/>
      <c r="D2802" s="302"/>
      <c r="E2802" s="302"/>
      <c r="F2802" s="302"/>
      <c r="G2802" s="302"/>
    </row>
    <row r="2803" spans="2:7">
      <c r="B2803" s="302"/>
      <c r="C2803" s="302"/>
      <c r="D2803" s="302"/>
      <c r="E2803" s="302"/>
      <c r="F2803" s="302"/>
      <c r="G2803" s="302"/>
    </row>
    <row r="2804" spans="2:7">
      <c r="D2804" s="302"/>
      <c r="E2804" s="302"/>
      <c r="F2804" s="302"/>
      <c r="G2804" s="302"/>
    </row>
    <row r="2805" spans="2:7">
      <c r="B2805" s="302"/>
      <c r="C2805" s="302"/>
      <c r="D2805" s="302"/>
      <c r="E2805" s="302"/>
      <c r="F2805" s="302"/>
      <c r="G2805" s="302"/>
    </row>
    <row r="2806" spans="2:7">
      <c r="B2806" s="302"/>
      <c r="C2806" s="302"/>
      <c r="D2806" s="302"/>
      <c r="E2806" s="302"/>
      <c r="F2806" s="302"/>
      <c r="G2806" s="302"/>
    </row>
    <row r="2807" spans="2:7">
      <c r="B2807" s="302"/>
      <c r="C2807" s="302"/>
      <c r="D2807" s="302"/>
      <c r="E2807" s="302"/>
      <c r="F2807" s="302"/>
      <c r="G2807" s="302"/>
    </row>
    <row r="2808" spans="2:7">
      <c r="B2808" s="302"/>
      <c r="C2808" s="302"/>
      <c r="D2808" s="302"/>
      <c r="E2808" s="302"/>
      <c r="F2808" s="302"/>
      <c r="G2808" s="302"/>
    </row>
    <row r="2809" spans="2:7">
      <c r="B2809" s="302"/>
      <c r="C2809" s="302"/>
      <c r="D2809" s="302"/>
      <c r="E2809" s="302"/>
      <c r="F2809" s="302"/>
      <c r="G2809" s="302"/>
    </row>
    <row r="2810" spans="2:7">
      <c r="B2810" s="302"/>
      <c r="C2810" s="302"/>
      <c r="D2810" s="302"/>
      <c r="E2810" s="302"/>
      <c r="F2810" s="302"/>
      <c r="G2810" s="302"/>
    </row>
    <row r="2811" spans="2:7">
      <c r="B2811" s="302"/>
      <c r="C2811" s="302"/>
      <c r="D2811" s="302"/>
      <c r="E2811" s="302"/>
      <c r="F2811" s="302"/>
      <c r="G2811" s="302"/>
    </row>
    <row r="2812" spans="2:7">
      <c r="B2812" s="302"/>
      <c r="C2812" s="302"/>
      <c r="D2812" s="302"/>
      <c r="E2812" s="302"/>
      <c r="F2812" s="302"/>
      <c r="G2812" s="302"/>
    </row>
    <row r="2813" spans="2:7">
      <c r="B2813" s="302"/>
      <c r="C2813" s="302"/>
      <c r="D2813" s="302"/>
      <c r="E2813" s="302"/>
      <c r="F2813" s="302"/>
      <c r="G2813" s="302"/>
    </row>
    <row r="2814" spans="2:7">
      <c r="B2814" s="302"/>
      <c r="C2814" s="302"/>
      <c r="D2814" s="302"/>
      <c r="E2814" s="302"/>
      <c r="F2814" s="302"/>
      <c r="G2814" s="302"/>
    </row>
    <row r="2815" spans="2:7">
      <c r="B2815" s="302"/>
      <c r="C2815" s="302"/>
      <c r="D2815" s="302"/>
      <c r="E2815" s="302"/>
      <c r="F2815" s="302"/>
      <c r="G2815" s="302"/>
    </row>
    <row r="2816" spans="2:7">
      <c r="B2816" s="302"/>
      <c r="C2816" s="302"/>
      <c r="D2816" s="302"/>
      <c r="E2816" s="302"/>
      <c r="F2816" s="302"/>
      <c r="G2816" s="302"/>
    </row>
    <row r="2817" spans="2:7">
      <c r="B2817" s="302"/>
      <c r="C2817" s="302"/>
      <c r="D2817" s="302"/>
      <c r="E2817" s="302"/>
      <c r="F2817" s="302"/>
      <c r="G2817" s="302"/>
    </row>
    <row r="2818" spans="2:7">
      <c r="B2818" s="302"/>
      <c r="C2818" s="302"/>
      <c r="D2818" s="302"/>
      <c r="E2818" s="302"/>
      <c r="F2818" s="302"/>
      <c r="G2818" s="302"/>
    </row>
    <row r="2819" spans="2:7">
      <c r="B2819" s="302"/>
      <c r="C2819" s="302"/>
      <c r="D2819" s="302"/>
      <c r="E2819" s="302"/>
      <c r="F2819" s="302"/>
      <c r="G2819" s="302"/>
    </row>
    <row r="2820" spans="2:7">
      <c r="B2820" s="302"/>
      <c r="C2820" s="302"/>
      <c r="D2820" s="302"/>
      <c r="E2820" s="302"/>
      <c r="F2820" s="302"/>
      <c r="G2820" s="302"/>
    </row>
    <row r="2821" spans="2:7">
      <c r="B2821" s="302"/>
      <c r="C2821" s="302"/>
      <c r="D2821" s="302"/>
      <c r="E2821" s="302"/>
      <c r="F2821" s="302"/>
      <c r="G2821" s="302"/>
    </row>
    <row r="2822" spans="2:7">
      <c r="B2822" s="302"/>
      <c r="C2822" s="302"/>
      <c r="D2822" s="302"/>
      <c r="E2822" s="302"/>
      <c r="F2822" s="302"/>
      <c r="G2822" s="302"/>
    </row>
    <row r="2823" spans="2:7">
      <c r="B2823" s="302"/>
      <c r="C2823" s="302"/>
      <c r="D2823" s="302"/>
      <c r="E2823" s="302"/>
      <c r="F2823" s="302"/>
      <c r="G2823" s="302"/>
    </row>
    <row r="2824" spans="2:7">
      <c r="B2824" s="302"/>
      <c r="C2824" s="302"/>
      <c r="D2824" s="302"/>
      <c r="E2824" s="302"/>
      <c r="F2824" s="302"/>
      <c r="G2824" s="302"/>
    </row>
    <row r="2825" spans="2:7">
      <c r="B2825" s="302"/>
      <c r="C2825" s="302"/>
      <c r="D2825" s="302"/>
      <c r="E2825" s="302"/>
      <c r="F2825" s="302"/>
      <c r="G2825" s="302"/>
    </row>
    <row r="2826" spans="2:7">
      <c r="B2826" s="302"/>
      <c r="C2826" s="302"/>
      <c r="D2826" s="302"/>
      <c r="E2826" s="302"/>
      <c r="F2826" s="302"/>
      <c r="G2826" s="302"/>
    </row>
    <row r="2827" spans="2:7">
      <c r="B2827" s="302"/>
      <c r="C2827" s="302"/>
      <c r="D2827" s="302"/>
      <c r="E2827" s="302"/>
      <c r="F2827" s="302"/>
      <c r="G2827" s="302"/>
    </row>
    <row r="2828" spans="2:7">
      <c r="B2828" s="302"/>
      <c r="C2828" s="302"/>
      <c r="D2828" s="302"/>
      <c r="E2828" s="302"/>
      <c r="F2828" s="302"/>
      <c r="G2828" s="302"/>
    </row>
    <row r="2829" spans="2:7">
      <c r="B2829" s="302"/>
      <c r="C2829" s="302"/>
      <c r="D2829" s="302"/>
      <c r="E2829" s="302"/>
      <c r="F2829" s="302"/>
      <c r="G2829" s="302"/>
    </row>
    <row r="2830" spans="2:7">
      <c r="B2830" s="302"/>
      <c r="C2830" s="302"/>
      <c r="D2830" s="302"/>
      <c r="E2830" s="302"/>
      <c r="F2830" s="302"/>
      <c r="G2830" s="302"/>
    </row>
    <row r="2831" spans="2:7">
      <c r="B2831" s="302"/>
      <c r="C2831" s="302"/>
      <c r="D2831" s="302"/>
      <c r="E2831" s="302"/>
      <c r="F2831" s="302"/>
      <c r="G2831" s="302"/>
    </row>
    <row r="2832" spans="2:7">
      <c r="B2832" s="302"/>
      <c r="C2832" s="302"/>
      <c r="D2832" s="302"/>
      <c r="E2832" s="302"/>
      <c r="F2832" s="302"/>
      <c r="G2832" s="302"/>
    </row>
    <row r="2833" spans="2:7">
      <c r="B2833" s="302"/>
      <c r="C2833" s="302"/>
      <c r="D2833" s="302"/>
      <c r="E2833" s="302"/>
      <c r="F2833" s="302"/>
      <c r="G2833" s="302"/>
    </row>
    <row r="2834" spans="2:7">
      <c r="B2834" s="302"/>
      <c r="C2834" s="302"/>
      <c r="D2834" s="302"/>
      <c r="E2834" s="302"/>
      <c r="F2834" s="302"/>
      <c r="G2834" s="302"/>
    </row>
    <row r="2835" spans="2:7">
      <c r="B2835" s="302"/>
      <c r="C2835" s="302"/>
      <c r="D2835" s="302"/>
      <c r="E2835" s="302"/>
      <c r="F2835" s="302"/>
      <c r="G2835" s="302"/>
    </row>
    <row r="2836" spans="2:7">
      <c r="B2836" s="302"/>
      <c r="C2836" s="302"/>
      <c r="D2836" s="302"/>
      <c r="E2836" s="302"/>
      <c r="F2836" s="302"/>
      <c r="G2836" s="302"/>
    </row>
    <row r="2837" spans="2:7">
      <c r="B2837" s="302"/>
      <c r="C2837" s="302"/>
      <c r="D2837" s="302"/>
      <c r="E2837" s="302"/>
      <c r="F2837" s="302"/>
      <c r="G2837" s="302"/>
    </row>
    <row r="2838" spans="2:7">
      <c r="B2838" s="302"/>
      <c r="C2838" s="302"/>
      <c r="D2838" s="302"/>
      <c r="E2838" s="302"/>
      <c r="F2838" s="302"/>
      <c r="G2838" s="302"/>
    </row>
    <row r="2839" spans="2:7">
      <c r="B2839" s="302"/>
      <c r="C2839" s="302"/>
      <c r="D2839" s="302"/>
      <c r="E2839" s="302"/>
      <c r="F2839" s="302"/>
      <c r="G2839" s="302"/>
    </row>
    <row r="2840" spans="2:7">
      <c r="B2840" s="302"/>
      <c r="C2840" s="302"/>
      <c r="D2840" s="302"/>
      <c r="E2840" s="302"/>
      <c r="F2840" s="302"/>
      <c r="G2840" s="302"/>
    </row>
    <row r="2841" spans="2:7">
      <c r="B2841" s="302"/>
      <c r="C2841" s="302"/>
      <c r="D2841" s="302"/>
      <c r="E2841" s="302"/>
      <c r="F2841" s="302"/>
      <c r="G2841" s="302"/>
    </row>
    <row r="2842" spans="2:7">
      <c r="B2842" s="302"/>
      <c r="C2842" s="302"/>
      <c r="D2842" s="302"/>
      <c r="E2842" s="302"/>
      <c r="F2842" s="302"/>
      <c r="G2842" s="302"/>
    </row>
    <row r="2843" spans="2:7">
      <c r="B2843" s="302"/>
      <c r="C2843" s="302"/>
      <c r="D2843" s="302"/>
      <c r="E2843" s="302"/>
      <c r="F2843" s="302"/>
      <c r="G2843" s="302"/>
    </row>
    <row r="2844" spans="2:7">
      <c r="B2844" s="302"/>
      <c r="C2844" s="302"/>
      <c r="D2844" s="302"/>
      <c r="E2844" s="302"/>
      <c r="F2844" s="302"/>
      <c r="G2844" s="302"/>
    </row>
    <row r="2845" spans="2:7">
      <c r="B2845" s="302"/>
      <c r="C2845" s="302"/>
      <c r="D2845" s="302"/>
      <c r="E2845" s="302"/>
      <c r="F2845" s="302"/>
      <c r="G2845" s="302"/>
    </row>
    <row r="2846" spans="2:7">
      <c r="B2846" s="302"/>
      <c r="C2846" s="302"/>
      <c r="D2846" s="302"/>
      <c r="E2846" s="302"/>
      <c r="F2846" s="302"/>
      <c r="G2846" s="302"/>
    </row>
    <row r="2847" spans="2:7">
      <c r="B2847" s="302"/>
      <c r="C2847" s="302"/>
      <c r="D2847" s="302"/>
      <c r="E2847" s="302"/>
      <c r="F2847" s="302"/>
      <c r="G2847" s="302"/>
    </row>
    <row r="2848" spans="2:7">
      <c r="B2848" s="302"/>
      <c r="C2848" s="302"/>
      <c r="D2848" s="302"/>
      <c r="E2848" s="302"/>
      <c r="F2848" s="302"/>
      <c r="G2848" s="302"/>
    </row>
    <row r="2849" spans="2:7">
      <c r="B2849" s="302"/>
      <c r="C2849" s="302"/>
      <c r="D2849" s="302"/>
      <c r="E2849" s="302"/>
      <c r="F2849" s="302"/>
      <c r="G2849" s="302"/>
    </row>
    <row r="2850" spans="2:7">
      <c r="B2850" s="302"/>
      <c r="C2850" s="302"/>
      <c r="D2850" s="302"/>
      <c r="E2850" s="302"/>
      <c r="F2850" s="302"/>
      <c r="G2850" s="302"/>
    </row>
    <row r="2851" spans="2:7">
      <c r="B2851" s="302"/>
      <c r="C2851" s="302"/>
      <c r="D2851" s="302"/>
      <c r="E2851" s="302"/>
      <c r="F2851" s="302"/>
      <c r="G2851" s="302"/>
    </row>
    <row r="2852" spans="2:7">
      <c r="B2852" s="302"/>
      <c r="C2852" s="302"/>
      <c r="D2852" s="302"/>
      <c r="E2852" s="302"/>
      <c r="F2852" s="302"/>
      <c r="G2852" s="302"/>
    </row>
    <row r="2853" spans="2:7">
      <c r="B2853" s="302"/>
      <c r="C2853" s="302"/>
      <c r="D2853" s="302"/>
      <c r="E2853" s="302"/>
      <c r="F2853" s="302"/>
      <c r="G2853" s="302"/>
    </row>
    <row r="2854" spans="2:7">
      <c r="B2854" s="302"/>
      <c r="C2854" s="302"/>
      <c r="D2854" s="302"/>
      <c r="E2854" s="302"/>
      <c r="F2854" s="302"/>
      <c r="G2854" s="302"/>
    </row>
    <row r="2855" spans="2:7">
      <c r="B2855" s="302"/>
      <c r="C2855" s="302"/>
      <c r="D2855" s="302"/>
      <c r="E2855" s="302"/>
      <c r="F2855" s="302"/>
      <c r="G2855" s="302"/>
    </row>
    <row r="2856" spans="2:7">
      <c r="B2856" s="302"/>
      <c r="C2856" s="302"/>
      <c r="D2856" s="302"/>
      <c r="E2856" s="302"/>
      <c r="F2856" s="302"/>
      <c r="G2856" s="302"/>
    </row>
    <row r="2857" spans="2:7">
      <c r="B2857" s="302"/>
      <c r="C2857" s="302"/>
      <c r="D2857" s="302"/>
      <c r="E2857" s="302"/>
      <c r="F2857" s="302"/>
      <c r="G2857" s="302"/>
    </row>
    <row r="2858" spans="2:7">
      <c r="B2858" s="302"/>
      <c r="C2858" s="302"/>
      <c r="D2858" s="302"/>
      <c r="E2858" s="302"/>
      <c r="F2858" s="302"/>
      <c r="G2858" s="302"/>
    </row>
    <row r="2859" spans="2:7">
      <c r="B2859" s="302"/>
      <c r="C2859" s="302"/>
      <c r="D2859" s="302"/>
      <c r="E2859" s="302"/>
      <c r="F2859" s="302"/>
      <c r="G2859" s="302"/>
    </row>
    <row r="2860" spans="2:7">
      <c r="B2860" s="302"/>
      <c r="C2860" s="302"/>
      <c r="D2860" s="302"/>
      <c r="E2860" s="302"/>
      <c r="F2860" s="302"/>
      <c r="G2860" s="302"/>
    </row>
    <row r="2861" spans="2:7">
      <c r="B2861" s="302"/>
      <c r="C2861" s="302"/>
      <c r="D2861" s="302"/>
      <c r="E2861" s="302"/>
      <c r="F2861" s="302"/>
      <c r="G2861" s="302"/>
    </row>
    <row r="2862" spans="2:7">
      <c r="B2862" s="302"/>
      <c r="C2862" s="302"/>
      <c r="D2862" s="302"/>
      <c r="E2862" s="302"/>
      <c r="F2862" s="302"/>
      <c r="G2862" s="302"/>
    </row>
    <row r="2863" spans="2:7">
      <c r="B2863" s="302"/>
      <c r="C2863" s="302"/>
      <c r="D2863" s="302"/>
      <c r="E2863" s="302"/>
      <c r="F2863" s="302"/>
      <c r="G2863" s="302"/>
    </row>
    <row r="2864" spans="2:7">
      <c r="B2864" s="302"/>
      <c r="C2864" s="302"/>
      <c r="D2864" s="302"/>
      <c r="E2864" s="302"/>
      <c r="F2864" s="302"/>
      <c r="G2864" s="302"/>
    </row>
    <row r="2865" spans="2:7">
      <c r="B2865" s="302"/>
      <c r="C2865" s="302"/>
      <c r="D2865" s="302"/>
      <c r="E2865" s="302"/>
      <c r="F2865" s="302"/>
      <c r="G2865" s="302"/>
    </row>
    <row r="2866" spans="2:7">
      <c r="B2866" s="302"/>
      <c r="C2866" s="302"/>
      <c r="D2866" s="302"/>
      <c r="E2866" s="302"/>
      <c r="F2866" s="302"/>
      <c r="G2866" s="302"/>
    </row>
    <row r="2867" spans="2:7">
      <c r="B2867" s="302"/>
      <c r="C2867" s="302"/>
      <c r="D2867" s="302"/>
      <c r="E2867" s="302"/>
      <c r="F2867" s="302"/>
      <c r="G2867" s="302"/>
    </row>
    <row r="2868" spans="2:7">
      <c r="B2868" s="302"/>
      <c r="C2868" s="302"/>
      <c r="D2868" s="302"/>
      <c r="E2868" s="302"/>
      <c r="F2868" s="302"/>
      <c r="G2868" s="302"/>
    </row>
    <row r="2869" spans="2:7">
      <c r="B2869" s="302"/>
      <c r="C2869" s="302"/>
      <c r="D2869" s="302"/>
      <c r="E2869" s="302"/>
      <c r="F2869" s="302"/>
      <c r="G2869" s="302"/>
    </row>
    <row r="2870" spans="2:7">
      <c r="B2870" s="302"/>
      <c r="C2870" s="302"/>
      <c r="D2870" s="302"/>
      <c r="E2870" s="302"/>
      <c r="F2870" s="302"/>
      <c r="G2870" s="302"/>
    </row>
    <row r="2871" spans="2:7">
      <c r="B2871" s="302"/>
      <c r="C2871" s="302"/>
      <c r="D2871" s="302"/>
      <c r="E2871" s="302"/>
      <c r="F2871" s="302"/>
      <c r="G2871" s="302"/>
    </row>
    <row r="2872" spans="2:7">
      <c r="B2872" s="302"/>
      <c r="C2872" s="302"/>
      <c r="D2872" s="302"/>
      <c r="E2872" s="302"/>
      <c r="F2872" s="302"/>
      <c r="G2872" s="302"/>
    </row>
    <row r="2873" spans="2:7">
      <c r="B2873" s="302"/>
      <c r="C2873" s="302"/>
      <c r="D2873" s="302"/>
      <c r="E2873" s="302"/>
      <c r="F2873" s="302"/>
      <c r="G2873" s="302"/>
    </row>
    <row r="2874" spans="2:7">
      <c r="B2874" s="302"/>
      <c r="C2874" s="302"/>
      <c r="D2874" s="302"/>
      <c r="E2874" s="302"/>
      <c r="F2874" s="302"/>
      <c r="G2874" s="302"/>
    </row>
    <row r="2875" spans="2:7">
      <c r="B2875" s="302"/>
      <c r="C2875" s="302"/>
      <c r="D2875" s="302"/>
      <c r="E2875" s="302"/>
      <c r="F2875" s="302"/>
      <c r="G2875" s="302"/>
    </row>
    <row r="2876" spans="2:7">
      <c r="B2876" s="302"/>
      <c r="C2876" s="302"/>
      <c r="D2876" s="302"/>
      <c r="E2876" s="302"/>
      <c r="F2876" s="302"/>
      <c r="G2876" s="302"/>
    </row>
    <row r="2877" spans="2:7">
      <c r="B2877" s="302"/>
      <c r="C2877" s="302"/>
      <c r="D2877" s="302"/>
      <c r="E2877" s="302"/>
      <c r="F2877" s="302"/>
      <c r="G2877" s="302"/>
    </row>
    <row r="2878" spans="2:7">
      <c r="B2878" s="302"/>
      <c r="C2878" s="302"/>
      <c r="D2878" s="302"/>
      <c r="E2878" s="302"/>
      <c r="F2878" s="302"/>
      <c r="G2878" s="302"/>
    </row>
    <row r="2879" spans="2:7">
      <c r="B2879" s="302"/>
      <c r="C2879" s="302"/>
      <c r="D2879" s="302"/>
      <c r="E2879" s="302"/>
      <c r="F2879" s="302"/>
      <c r="G2879" s="302"/>
    </row>
    <row r="2880" spans="2:7">
      <c r="B2880" s="302"/>
      <c r="C2880" s="302"/>
      <c r="D2880" s="302"/>
      <c r="E2880" s="302"/>
      <c r="F2880" s="302"/>
      <c r="G2880" s="302"/>
    </row>
    <row r="2881" spans="2:7">
      <c r="B2881" s="302"/>
      <c r="C2881" s="302"/>
      <c r="D2881" s="302"/>
      <c r="E2881" s="302"/>
      <c r="F2881" s="302"/>
      <c r="G2881" s="302"/>
    </row>
    <row r="2882" spans="2:7">
      <c r="B2882" s="302"/>
      <c r="C2882" s="302"/>
      <c r="D2882" s="302"/>
      <c r="E2882" s="302"/>
      <c r="F2882" s="302"/>
      <c r="G2882" s="302"/>
    </row>
    <row r="2883" spans="2:7">
      <c r="B2883" s="302"/>
      <c r="C2883" s="302"/>
      <c r="D2883" s="302"/>
      <c r="E2883" s="302"/>
      <c r="F2883" s="302"/>
      <c r="G2883" s="302"/>
    </row>
    <row r="2884" spans="2:7">
      <c r="B2884" s="302"/>
      <c r="C2884" s="302"/>
      <c r="D2884" s="302"/>
      <c r="E2884" s="302"/>
      <c r="F2884" s="302"/>
      <c r="G2884" s="302"/>
    </row>
    <row r="2885" spans="2:7">
      <c r="B2885" s="302"/>
      <c r="C2885" s="302"/>
      <c r="D2885" s="302"/>
      <c r="E2885" s="302"/>
      <c r="F2885" s="302"/>
      <c r="G2885" s="302"/>
    </row>
    <row r="2886" spans="2:7">
      <c r="B2886" s="302"/>
      <c r="C2886" s="302"/>
      <c r="D2886" s="302"/>
      <c r="E2886" s="302"/>
      <c r="F2886" s="302"/>
      <c r="G2886" s="302"/>
    </row>
    <row r="2887" spans="2:7">
      <c r="B2887" s="302"/>
      <c r="C2887" s="302"/>
      <c r="D2887" s="302"/>
      <c r="E2887" s="302"/>
      <c r="F2887" s="302"/>
      <c r="G2887" s="302"/>
    </row>
    <row r="2888" spans="2:7">
      <c r="B2888" s="302"/>
      <c r="C2888" s="302"/>
      <c r="D2888" s="302"/>
      <c r="E2888" s="302"/>
      <c r="F2888" s="302"/>
      <c r="G2888" s="302"/>
    </row>
    <row r="2889" spans="2:7">
      <c r="B2889" s="302"/>
      <c r="C2889" s="302"/>
      <c r="D2889" s="302"/>
      <c r="E2889" s="302"/>
      <c r="F2889" s="302"/>
      <c r="G2889" s="302"/>
    </row>
    <row r="2890" spans="2:7">
      <c r="B2890" s="302"/>
      <c r="C2890" s="302"/>
      <c r="D2890" s="302"/>
      <c r="E2890" s="302"/>
      <c r="F2890" s="302"/>
      <c r="G2890" s="302"/>
    </row>
    <row r="2891" spans="2:7">
      <c r="B2891" s="302"/>
      <c r="C2891" s="302"/>
      <c r="D2891" s="302"/>
      <c r="E2891" s="302"/>
      <c r="F2891" s="302"/>
      <c r="G2891" s="302"/>
    </row>
    <row r="2892" spans="2:7">
      <c r="B2892" s="302"/>
      <c r="C2892" s="302"/>
      <c r="D2892" s="302"/>
      <c r="E2892" s="302"/>
      <c r="F2892" s="302"/>
      <c r="G2892" s="302"/>
    </row>
    <row r="2893" spans="2:7">
      <c r="B2893" s="302"/>
      <c r="C2893" s="302"/>
      <c r="D2893" s="302"/>
      <c r="E2893" s="302"/>
      <c r="F2893" s="302"/>
      <c r="G2893" s="302"/>
    </row>
    <row r="2894" spans="2:7">
      <c r="B2894" s="302"/>
      <c r="C2894" s="302"/>
      <c r="D2894" s="302"/>
      <c r="E2894" s="302"/>
      <c r="F2894" s="302"/>
      <c r="G2894" s="302"/>
    </row>
    <row r="2895" spans="2:7">
      <c r="B2895" s="302"/>
      <c r="C2895" s="302"/>
      <c r="D2895" s="302"/>
      <c r="E2895" s="302"/>
      <c r="F2895" s="302"/>
      <c r="G2895" s="302"/>
    </row>
    <row r="2896" spans="2:7">
      <c r="B2896" s="302"/>
      <c r="C2896" s="302"/>
      <c r="D2896" s="302"/>
      <c r="E2896" s="302"/>
      <c r="F2896" s="302"/>
      <c r="G2896" s="302"/>
    </row>
    <row r="2897" spans="2:7">
      <c r="B2897" s="302"/>
      <c r="C2897" s="302"/>
      <c r="D2897" s="302"/>
      <c r="E2897" s="302"/>
      <c r="F2897" s="302"/>
      <c r="G2897" s="302"/>
    </row>
    <row r="2898" spans="2:7">
      <c r="B2898" s="302"/>
      <c r="C2898" s="302"/>
      <c r="D2898" s="302"/>
      <c r="E2898" s="302"/>
      <c r="F2898" s="302"/>
      <c r="G2898" s="302"/>
    </row>
    <row r="2899" spans="2:7">
      <c r="B2899" s="302"/>
      <c r="C2899" s="302"/>
      <c r="D2899" s="302"/>
      <c r="E2899" s="302"/>
      <c r="F2899" s="302"/>
      <c r="G2899" s="302"/>
    </row>
    <row r="2900" spans="2:7">
      <c r="B2900" s="302"/>
      <c r="C2900" s="302"/>
      <c r="D2900" s="302"/>
      <c r="E2900" s="302"/>
      <c r="F2900" s="302"/>
      <c r="G2900" s="302"/>
    </row>
    <row r="2901" spans="2:7">
      <c r="B2901" s="302"/>
      <c r="C2901" s="302"/>
      <c r="D2901" s="302"/>
      <c r="E2901" s="302"/>
      <c r="F2901" s="302"/>
      <c r="G2901" s="302"/>
    </row>
    <row r="2902" spans="2:7">
      <c r="B2902" s="302"/>
      <c r="C2902" s="302"/>
      <c r="D2902" s="302"/>
      <c r="E2902" s="302"/>
      <c r="F2902" s="302"/>
      <c r="G2902" s="302"/>
    </row>
    <row r="2903" spans="2:7">
      <c r="B2903" s="302"/>
      <c r="C2903" s="302"/>
      <c r="D2903" s="302"/>
      <c r="E2903" s="302"/>
      <c r="F2903" s="302"/>
      <c r="G2903" s="302"/>
    </row>
    <row r="2904" spans="2:7">
      <c r="B2904" s="302"/>
      <c r="C2904" s="302"/>
      <c r="D2904" s="302"/>
      <c r="E2904" s="302"/>
      <c r="F2904" s="302"/>
      <c r="G2904" s="302"/>
    </row>
    <row r="2905" spans="2:7">
      <c r="B2905" s="302"/>
      <c r="C2905" s="302"/>
      <c r="D2905" s="302"/>
      <c r="E2905" s="302"/>
      <c r="F2905" s="302"/>
      <c r="G2905" s="302"/>
    </row>
    <row r="2906" spans="2:7">
      <c r="B2906" s="302"/>
      <c r="C2906" s="302"/>
      <c r="D2906" s="302"/>
      <c r="E2906" s="302"/>
      <c r="F2906" s="302"/>
      <c r="G2906" s="302"/>
    </row>
    <row r="2907" spans="2:7">
      <c r="B2907" s="302"/>
      <c r="C2907" s="302"/>
      <c r="D2907" s="302"/>
      <c r="E2907" s="302"/>
      <c r="F2907" s="302"/>
      <c r="G2907" s="302"/>
    </row>
    <row r="2908" spans="2:7">
      <c r="B2908" s="302"/>
      <c r="C2908" s="302"/>
      <c r="D2908" s="302"/>
      <c r="E2908" s="302"/>
      <c r="F2908" s="302"/>
      <c r="G2908" s="302"/>
    </row>
    <row r="2909" spans="2:7">
      <c r="B2909" s="302"/>
      <c r="C2909" s="302"/>
      <c r="D2909" s="302"/>
      <c r="E2909" s="302"/>
      <c r="F2909" s="302"/>
      <c r="G2909" s="302"/>
    </row>
    <row r="2910" spans="2:7">
      <c r="B2910" s="302"/>
      <c r="C2910" s="302"/>
      <c r="D2910" s="302"/>
      <c r="E2910" s="302"/>
      <c r="F2910" s="302"/>
      <c r="G2910" s="302"/>
    </row>
    <row r="2911" spans="2:7">
      <c r="B2911" s="302"/>
      <c r="C2911" s="302"/>
      <c r="D2911" s="302"/>
      <c r="E2911" s="302"/>
      <c r="F2911" s="302"/>
      <c r="G2911" s="302"/>
    </row>
    <row r="2912" spans="2:7">
      <c r="B2912" s="302"/>
      <c r="C2912" s="302"/>
      <c r="D2912" s="302"/>
      <c r="E2912" s="302"/>
      <c r="F2912" s="302"/>
      <c r="G2912" s="302"/>
    </row>
    <row r="2913" spans="2:7">
      <c r="B2913" s="302"/>
      <c r="C2913" s="302"/>
      <c r="D2913" s="302"/>
      <c r="E2913" s="302"/>
      <c r="F2913" s="302"/>
      <c r="G2913" s="302"/>
    </row>
    <row r="2914" spans="2:7">
      <c r="B2914" s="302"/>
      <c r="C2914" s="302"/>
      <c r="D2914" s="302"/>
      <c r="E2914" s="302"/>
      <c r="F2914" s="302"/>
      <c r="G2914" s="302"/>
    </row>
    <row r="2915" spans="2:7">
      <c r="B2915" s="302"/>
      <c r="C2915" s="302"/>
      <c r="D2915" s="302"/>
      <c r="E2915" s="302"/>
      <c r="F2915" s="302"/>
      <c r="G2915" s="302"/>
    </row>
    <row r="2916" spans="2:7">
      <c r="B2916" s="302"/>
      <c r="C2916" s="302"/>
      <c r="D2916" s="302"/>
      <c r="E2916" s="302"/>
      <c r="F2916" s="302"/>
      <c r="G2916" s="302"/>
    </row>
    <row r="2917" spans="2:7">
      <c r="B2917" s="302"/>
      <c r="C2917" s="302"/>
      <c r="D2917" s="302"/>
      <c r="E2917" s="302"/>
      <c r="F2917" s="302"/>
      <c r="G2917" s="302"/>
    </row>
    <row r="2918" spans="2:7">
      <c r="B2918" s="302"/>
      <c r="C2918" s="302"/>
      <c r="D2918" s="302"/>
      <c r="E2918" s="302"/>
      <c r="F2918" s="302"/>
      <c r="G2918" s="302"/>
    </row>
    <row r="2919" spans="2:7">
      <c r="B2919" s="302"/>
      <c r="C2919" s="302"/>
      <c r="D2919" s="302"/>
      <c r="E2919" s="302"/>
      <c r="F2919" s="302"/>
      <c r="G2919" s="302"/>
    </row>
    <row r="2920" spans="2:7">
      <c r="B2920" s="302"/>
      <c r="C2920" s="302"/>
      <c r="D2920" s="302"/>
      <c r="E2920" s="302"/>
      <c r="F2920" s="302"/>
      <c r="G2920" s="302"/>
    </row>
    <row r="2921" spans="2:7">
      <c r="B2921" s="302"/>
      <c r="C2921" s="302"/>
      <c r="D2921" s="302"/>
      <c r="E2921" s="302"/>
      <c r="F2921" s="302"/>
      <c r="G2921" s="302"/>
    </row>
    <row r="2922" spans="2:7">
      <c r="B2922" s="302"/>
      <c r="C2922" s="302"/>
      <c r="D2922" s="302"/>
      <c r="E2922" s="302"/>
      <c r="F2922" s="302"/>
      <c r="G2922" s="302"/>
    </row>
    <row r="2923" spans="2:7">
      <c r="B2923" s="302"/>
      <c r="C2923" s="302"/>
      <c r="D2923" s="302"/>
      <c r="E2923" s="302"/>
      <c r="F2923" s="302"/>
      <c r="G2923" s="302"/>
    </row>
    <row r="2924" spans="2:7">
      <c r="B2924" s="302"/>
      <c r="C2924" s="302"/>
      <c r="D2924" s="302"/>
      <c r="E2924" s="302"/>
      <c r="F2924" s="302"/>
      <c r="G2924" s="302"/>
    </row>
    <row r="2925" spans="2:7">
      <c r="B2925" s="302"/>
      <c r="C2925" s="302"/>
      <c r="D2925" s="302"/>
      <c r="E2925" s="302"/>
      <c r="F2925" s="302"/>
      <c r="G2925" s="302"/>
    </row>
    <row r="2926" spans="2:7">
      <c r="B2926" s="302"/>
      <c r="C2926" s="302"/>
      <c r="D2926" s="302"/>
      <c r="E2926" s="302"/>
      <c r="F2926" s="302"/>
      <c r="G2926" s="302"/>
    </row>
    <row r="2927" spans="2:7">
      <c r="B2927" s="302"/>
      <c r="C2927" s="302"/>
      <c r="D2927" s="302"/>
      <c r="E2927" s="302"/>
      <c r="F2927" s="302"/>
      <c r="G2927" s="302"/>
    </row>
    <row r="2928" spans="2:7">
      <c r="B2928" s="302"/>
      <c r="C2928" s="302"/>
      <c r="D2928" s="302"/>
      <c r="E2928" s="302"/>
      <c r="F2928" s="302"/>
      <c r="G2928" s="302"/>
    </row>
    <row r="2929" spans="2:7">
      <c r="B2929" s="302"/>
      <c r="C2929" s="302"/>
      <c r="D2929" s="302"/>
      <c r="E2929" s="302"/>
      <c r="F2929" s="302"/>
      <c r="G2929" s="302"/>
    </row>
    <row r="2930" spans="2:7">
      <c r="B2930" s="302"/>
      <c r="C2930" s="302"/>
      <c r="D2930" s="302"/>
      <c r="E2930" s="302"/>
      <c r="F2930" s="302"/>
      <c r="G2930" s="302"/>
    </row>
    <row r="2931" spans="2:7">
      <c r="B2931" s="302"/>
      <c r="C2931" s="302"/>
      <c r="D2931" s="302"/>
      <c r="E2931" s="302"/>
      <c r="F2931" s="302"/>
      <c r="G2931" s="302"/>
    </row>
    <row r="2932" spans="2:7">
      <c r="B2932" s="302"/>
      <c r="C2932" s="302"/>
      <c r="D2932" s="302"/>
      <c r="E2932" s="302"/>
      <c r="F2932" s="302"/>
      <c r="G2932" s="302"/>
    </row>
    <row r="2933" spans="2:7">
      <c r="B2933" s="302"/>
      <c r="C2933" s="302"/>
      <c r="D2933" s="302"/>
      <c r="E2933" s="302"/>
      <c r="F2933" s="302"/>
      <c r="G2933" s="302"/>
    </row>
    <row r="2934" spans="2:7">
      <c r="B2934" s="302"/>
      <c r="C2934" s="302"/>
      <c r="D2934" s="302"/>
      <c r="E2934" s="302"/>
      <c r="F2934" s="302"/>
      <c r="G2934" s="302"/>
    </row>
    <row r="2935" spans="2:7">
      <c r="B2935" s="302"/>
      <c r="C2935" s="302"/>
      <c r="D2935" s="302"/>
      <c r="E2935" s="302"/>
      <c r="F2935" s="302"/>
      <c r="G2935" s="302"/>
    </row>
    <row r="2936" spans="2:7">
      <c r="B2936" s="302"/>
      <c r="C2936" s="302"/>
      <c r="D2936" s="302"/>
      <c r="E2936" s="302"/>
      <c r="F2936" s="302"/>
      <c r="G2936" s="302"/>
    </row>
    <row r="2937" spans="2:7">
      <c r="B2937" s="302"/>
      <c r="C2937" s="302"/>
      <c r="D2937" s="302"/>
      <c r="E2937" s="302"/>
      <c r="F2937" s="302"/>
      <c r="G2937" s="302"/>
    </row>
    <row r="2938" spans="2:7">
      <c r="B2938" s="302"/>
      <c r="C2938" s="302"/>
      <c r="D2938" s="302"/>
      <c r="E2938" s="302"/>
      <c r="F2938" s="302"/>
      <c r="G2938" s="302"/>
    </row>
    <row r="2939" spans="2:7">
      <c r="B2939" s="302"/>
      <c r="C2939" s="302"/>
      <c r="D2939" s="302"/>
      <c r="E2939" s="302"/>
      <c r="F2939" s="302"/>
      <c r="G2939" s="302"/>
    </row>
    <row r="2940" spans="2:7">
      <c r="B2940" s="302"/>
      <c r="C2940" s="302"/>
      <c r="D2940" s="302"/>
      <c r="E2940" s="302"/>
      <c r="F2940" s="302"/>
      <c r="G2940" s="302"/>
    </row>
    <row r="2941" spans="2:7">
      <c r="B2941" s="302"/>
      <c r="C2941" s="302"/>
      <c r="D2941" s="302"/>
      <c r="E2941" s="302"/>
      <c r="F2941" s="302"/>
      <c r="G2941" s="302"/>
    </row>
    <row r="2942" spans="2:7">
      <c r="B2942" s="302"/>
      <c r="C2942" s="302"/>
      <c r="D2942" s="302"/>
      <c r="E2942" s="302"/>
      <c r="F2942" s="302"/>
      <c r="G2942" s="302"/>
    </row>
    <row r="2943" spans="2:7">
      <c r="B2943" s="302"/>
      <c r="C2943" s="302"/>
      <c r="D2943" s="302"/>
      <c r="E2943" s="302"/>
      <c r="F2943" s="302"/>
      <c r="G2943" s="302"/>
    </row>
    <row r="2944" spans="2:7">
      <c r="B2944" s="302"/>
      <c r="C2944" s="302"/>
      <c r="D2944" s="302"/>
      <c r="E2944" s="302"/>
      <c r="F2944" s="302"/>
      <c r="G2944" s="302"/>
    </row>
    <row r="2945" spans="2:7">
      <c r="B2945" s="302"/>
      <c r="C2945" s="302"/>
      <c r="D2945" s="302"/>
      <c r="E2945" s="302"/>
      <c r="F2945" s="302"/>
      <c r="G2945" s="302"/>
    </row>
    <row r="2946" spans="2:7">
      <c r="B2946" s="302"/>
      <c r="C2946" s="302"/>
      <c r="D2946" s="302"/>
      <c r="E2946" s="302"/>
      <c r="F2946" s="302"/>
      <c r="G2946" s="302"/>
    </row>
    <row r="2947" spans="2:7">
      <c r="B2947" s="302"/>
      <c r="C2947" s="302"/>
      <c r="D2947" s="302"/>
      <c r="E2947" s="302"/>
      <c r="F2947" s="302"/>
      <c r="G2947" s="302"/>
    </row>
    <row r="2948" spans="2:7">
      <c r="B2948" s="302"/>
      <c r="C2948" s="302"/>
      <c r="D2948" s="302"/>
      <c r="E2948" s="302"/>
      <c r="F2948" s="302"/>
      <c r="G2948" s="302"/>
    </row>
    <row r="2949" spans="2:7">
      <c r="B2949" s="302"/>
      <c r="C2949" s="302"/>
      <c r="D2949" s="302"/>
      <c r="E2949" s="302"/>
      <c r="F2949" s="302"/>
      <c r="G2949" s="302"/>
    </row>
    <row r="2950" spans="2:7">
      <c r="B2950" s="302"/>
      <c r="C2950" s="302"/>
      <c r="D2950" s="302"/>
      <c r="E2950" s="302"/>
      <c r="F2950" s="302"/>
      <c r="G2950" s="302"/>
    </row>
    <row r="2951" spans="2:7">
      <c r="B2951" s="302"/>
      <c r="C2951" s="302"/>
      <c r="D2951" s="302"/>
      <c r="E2951" s="302"/>
      <c r="F2951" s="302"/>
      <c r="G2951" s="302"/>
    </row>
    <row r="2952" spans="2:7">
      <c r="B2952" s="302"/>
      <c r="C2952" s="302"/>
      <c r="D2952" s="302"/>
      <c r="E2952" s="302"/>
      <c r="F2952" s="302"/>
      <c r="G2952" s="302"/>
    </row>
    <row r="2953" spans="2:7">
      <c r="B2953" s="302"/>
      <c r="C2953" s="302"/>
      <c r="D2953" s="302"/>
      <c r="E2953" s="302"/>
      <c r="F2953" s="302"/>
      <c r="G2953" s="302"/>
    </row>
    <row r="2954" spans="2:7">
      <c r="B2954" s="302"/>
      <c r="C2954" s="302"/>
      <c r="D2954" s="302"/>
      <c r="E2954" s="302"/>
      <c r="F2954" s="302"/>
      <c r="G2954" s="302"/>
    </row>
    <row r="2955" spans="2:7">
      <c r="B2955" s="302"/>
      <c r="C2955" s="302"/>
      <c r="D2955" s="302"/>
      <c r="E2955" s="302"/>
      <c r="F2955" s="302"/>
      <c r="G2955" s="302"/>
    </row>
    <row r="2956" spans="2:7">
      <c r="B2956" s="302"/>
      <c r="C2956" s="302"/>
      <c r="D2956" s="302"/>
      <c r="E2956" s="302"/>
      <c r="F2956" s="302"/>
      <c r="G2956" s="302"/>
    </row>
    <row r="2957" spans="2:7">
      <c r="B2957" s="302"/>
      <c r="C2957" s="302"/>
      <c r="D2957" s="302"/>
      <c r="E2957" s="302"/>
      <c r="F2957" s="302"/>
      <c r="G2957" s="302"/>
    </row>
    <row r="2958" spans="2:7">
      <c r="B2958" s="302"/>
      <c r="C2958" s="302"/>
      <c r="D2958" s="302"/>
      <c r="E2958" s="302"/>
      <c r="F2958" s="302"/>
      <c r="G2958" s="302"/>
    </row>
    <row r="2959" spans="2:7">
      <c r="B2959" s="302"/>
      <c r="C2959" s="302"/>
      <c r="D2959" s="302"/>
      <c r="E2959" s="302"/>
      <c r="F2959" s="302"/>
      <c r="G2959" s="302"/>
    </row>
    <row r="2960" spans="2:7">
      <c r="B2960" s="302"/>
      <c r="C2960" s="302"/>
      <c r="D2960" s="302"/>
      <c r="E2960" s="302"/>
      <c r="F2960" s="302"/>
      <c r="G2960" s="302"/>
    </row>
    <row r="2961" spans="2:7">
      <c r="B2961" s="302"/>
      <c r="C2961" s="302"/>
      <c r="D2961" s="302"/>
      <c r="E2961" s="302"/>
      <c r="F2961" s="302"/>
      <c r="G2961" s="302"/>
    </row>
    <row r="2962" spans="2:7">
      <c r="B2962" s="302"/>
      <c r="C2962" s="302"/>
      <c r="D2962" s="302"/>
      <c r="E2962" s="302"/>
      <c r="F2962" s="302"/>
      <c r="G2962" s="302"/>
    </row>
    <row r="2963" spans="2:7">
      <c r="B2963" s="302"/>
      <c r="C2963" s="302"/>
      <c r="D2963" s="302"/>
      <c r="E2963" s="302"/>
      <c r="F2963" s="302"/>
      <c r="G2963" s="302"/>
    </row>
    <row r="2964" spans="2:7">
      <c r="B2964" s="302"/>
      <c r="C2964" s="302"/>
      <c r="D2964" s="302"/>
      <c r="E2964" s="302"/>
      <c r="F2964" s="302"/>
      <c r="G2964" s="302"/>
    </row>
    <row r="2965" spans="2:7">
      <c r="B2965" s="302"/>
      <c r="C2965" s="302"/>
      <c r="D2965" s="302"/>
      <c r="E2965" s="302"/>
      <c r="F2965" s="302"/>
      <c r="G2965" s="302"/>
    </row>
    <row r="2966" spans="2:7">
      <c r="B2966" s="302"/>
      <c r="C2966" s="302"/>
      <c r="D2966" s="302"/>
      <c r="E2966" s="302"/>
      <c r="F2966" s="302"/>
      <c r="G2966" s="302"/>
    </row>
    <row r="2967" spans="2:7">
      <c r="B2967" s="302"/>
      <c r="C2967" s="302"/>
      <c r="D2967" s="302"/>
      <c r="E2967" s="302"/>
      <c r="F2967" s="302"/>
      <c r="G2967" s="302"/>
    </row>
    <row r="2968" spans="2:7">
      <c r="B2968" s="302"/>
      <c r="C2968" s="302"/>
      <c r="D2968" s="302"/>
      <c r="E2968" s="302"/>
      <c r="F2968" s="302"/>
      <c r="G2968" s="302"/>
    </row>
    <row r="2969" spans="2:7">
      <c r="B2969" s="302"/>
      <c r="C2969" s="302"/>
      <c r="D2969" s="302"/>
      <c r="E2969" s="302"/>
      <c r="F2969" s="302"/>
      <c r="G2969" s="302"/>
    </row>
    <row r="2970" spans="2:7">
      <c r="B2970" s="302"/>
      <c r="C2970" s="302"/>
      <c r="D2970" s="302"/>
      <c r="E2970" s="302"/>
      <c r="F2970" s="302"/>
      <c r="G2970" s="302"/>
    </row>
    <row r="2971" spans="2:7">
      <c r="B2971" s="302"/>
      <c r="C2971" s="302"/>
      <c r="D2971" s="302"/>
      <c r="E2971" s="302"/>
      <c r="F2971" s="302"/>
      <c r="G2971" s="302"/>
    </row>
    <row r="2972" spans="2:7">
      <c r="B2972" s="302"/>
      <c r="C2972" s="302"/>
      <c r="D2972" s="302"/>
      <c r="E2972" s="302"/>
      <c r="F2972" s="302"/>
      <c r="G2972" s="302"/>
    </row>
    <row r="2973" spans="2:7">
      <c r="B2973" s="302"/>
      <c r="C2973" s="302"/>
      <c r="D2973" s="302"/>
      <c r="E2973" s="302"/>
      <c r="F2973" s="302"/>
      <c r="G2973" s="302"/>
    </row>
    <row r="2974" spans="2:7">
      <c r="B2974" s="302"/>
      <c r="C2974" s="302"/>
      <c r="D2974" s="302"/>
      <c r="E2974" s="302"/>
      <c r="F2974" s="302"/>
      <c r="G2974" s="302"/>
    </row>
    <row r="2975" spans="2:7">
      <c r="B2975" s="302"/>
      <c r="C2975" s="302"/>
      <c r="D2975" s="302"/>
      <c r="E2975" s="302"/>
      <c r="F2975" s="302"/>
      <c r="G2975" s="302"/>
    </row>
    <row r="2976" spans="2:7">
      <c r="B2976" s="302"/>
      <c r="C2976" s="302"/>
      <c r="D2976" s="302"/>
      <c r="E2976" s="302"/>
      <c r="F2976" s="302"/>
      <c r="G2976" s="302"/>
    </row>
    <row r="2977" spans="2:7">
      <c r="B2977" s="302"/>
      <c r="C2977" s="302"/>
      <c r="D2977" s="302"/>
      <c r="E2977" s="302"/>
      <c r="F2977" s="302"/>
      <c r="G2977" s="302"/>
    </row>
    <row r="2978" spans="2:7">
      <c r="B2978" s="302"/>
      <c r="C2978" s="302"/>
      <c r="D2978" s="302"/>
      <c r="E2978" s="302"/>
      <c r="F2978" s="302"/>
      <c r="G2978" s="302"/>
    </row>
    <row r="2979" spans="2:7">
      <c r="B2979" s="302"/>
      <c r="C2979" s="302"/>
      <c r="D2979" s="302"/>
      <c r="E2979" s="302"/>
      <c r="F2979" s="302"/>
      <c r="G2979" s="302"/>
    </row>
    <row r="2980" spans="2:7">
      <c r="B2980" s="302"/>
      <c r="C2980" s="302"/>
      <c r="D2980" s="302"/>
      <c r="E2980" s="302"/>
      <c r="F2980" s="302"/>
      <c r="G2980" s="302"/>
    </row>
    <row r="2981" spans="2:7">
      <c r="B2981" s="302"/>
      <c r="C2981" s="302"/>
      <c r="D2981" s="302"/>
      <c r="E2981" s="302"/>
      <c r="F2981" s="302"/>
      <c r="G2981" s="302"/>
    </row>
    <row r="2982" spans="2:7">
      <c r="B2982" s="302"/>
      <c r="C2982" s="302"/>
      <c r="D2982" s="302"/>
      <c r="E2982" s="302"/>
      <c r="F2982" s="302"/>
      <c r="G2982" s="302"/>
    </row>
    <row r="2983" spans="2:7">
      <c r="B2983" s="302"/>
      <c r="C2983" s="302"/>
      <c r="D2983" s="302"/>
      <c r="E2983" s="302"/>
      <c r="F2983" s="302"/>
      <c r="G2983" s="302"/>
    </row>
    <row r="2984" spans="2:7">
      <c r="B2984" s="302"/>
      <c r="C2984" s="302"/>
      <c r="D2984" s="302"/>
      <c r="E2984" s="302"/>
      <c r="F2984" s="302"/>
      <c r="G2984" s="302"/>
    </row>
    <row r="2985" spans="2:7">
      <c r="B2985" s="302"/>
      <c r="C2985" s="302"/>
      <c r="D2985" s="302"/>
      <c r="E2985" s="302"/>
      <c r="F2985" s="302"/>
      <c r="G2985" s="302"/>
    </row>
    <row r="2986" spans="2:7">
      <c r="B2986" s="302"/>
      <c r="C2986" s="302"/>
      <c r="D2986" s="302"/>
      <c r="E2986" s="302"/>
      <c r="F2986" s="302"/>
      <c r="G2986" s="302"/>
    </row>
    <row r="2987" spans="2:7">
      <c r="B2987" s="302"/>
      <c r="C2987" s="302"/>
      <c r="D2987" s="302"/>
      <c r="E2987" s="302"/>
      <c r="F2987" s="302"/>
      <c r="G2987" s="302"/>
    </row>
    <row r="2988" spans="2:7">
      <c r="B2988" s="302"/>
      <c r="C2988" s="302"/>
      <c r="D2988" s="302"/>
      <c r="E2988" s="302"/>
      <c r="F2988" s="302"/>
      <c r="G2988" s="302"/>
    </row>
    <row r="2989" spans="2:7">
      <c r="B2989" s="302"/>
      <c r="C2989" s="302"/>
      <c r="D2989" s="302"/>
      <c r="E2989" s="302"/>
      <c r="F2989" s="302"/>
      <c r="G2989" s="302"/>
    </row>
    <row r="2990" spans="2:7">
      <c r="B2990" s="302"/>
      <c r="C2990" s="302"/>
      <c r="D2990" s="302"/>
      <c r="E2990" s="302"/>
      <c r="F2990" s="302"/>
      <c r="G2990" s="302"/>
    </row>
    <row r="2991" spans="2:7">
      <c r="B2991" s="302"/>
      <c r="C2991" s="302"/>
      <c r="D2991" s="302"/>
      <c r="E2991" s="302"/>
      <c r="F2991" s="302"/>
      <c r="G2991" s="302"/>
    </row>
    <row r="2992" spans="2:7">
      <c r="B2992" s="302"/>
      <c r="C2992" s="302"/>
      <c r="D2992" s="302"/>
      <c r="E2992" s="302"/>
      <c r="F2992" s="302"/>
      <c r="G2992" s="302"/>
    </row>
    <row r="2993" spans="2:7">
      <c r="B2993" s="302"/>
      <c r="C2993" s="302"/>
      <c r="D2993" s="302"/>
      <c r="E2993" s="302"/>
      <c r="F2993" s="302"/>
      <c r="G2993" s="302"/>
    </row>
    <row r="2994" spans="2:7">
      <c r="B2994" s="302"/>
      <c r="C2994" s="302"/>
      <c r="D2994" s="302"/>
      <c r="E2994" s="302"/>
      <c r="F2994" s="302"/>
      <c r="G2994" s="302"/>
    </row>
    <row r="2995" spans="2:7">
      <c r="B2995" s="302"/>
      <c r="C2995" s="302"/>
      <c r="D2995" s="302"/>
      <c r="E2995" s="302"/>
      <c r="F2995" s="302"/>
      <c r="G2995" s="302"/>
    </row>
    <row r="2996" spans="2:7">
      <c r="B2996" s="302"/>
      <c r="C2996" s="302"/>
      <c r="D2996" s="302"/>
      <c r="E2996" s="302"/>
      <c r="F2996" s="302"/>
      <c r="G2996" s="302"/>
    </row>
    <row r="2997" spans="2:7">
      <c r="B2997" s="302"/>
      <c r="C2997" s="302"/>
      <c r="D2997" s="302"/>
      <c r="E2997" s="302"/>
      <c r="F2997" s="302"/>
      <c r="G2997" s="302"/>
    </row>
    <row r="2998" spans="2:7">
      <c r="B2998" s="302"/>
      <c r="C2998" s="302"/>
      <c r="D2998" s="302"/>
      <c r="E2998" s="302"/>
      <c r="F2998" s="302"/>
      <c r="G2998" s="302"/>
    </row>
    <row r="2999" spans="2:7">
      <c r="B2999" s="302"/>
      <c r="C2999" s="302"/>
      <c r="D2999" s="302"/>
      <c r="E2999" s="302"/>
      <c r="F2999" s="302"/>
      <c r="G2999" s="302"/>
    </row>
    <row r="3000" spans="2:7">
      <c r="B3000" s="302"/>
      <c r="C3000" s="302"/>
      <c r="D3000" s="302"/>
      <c r="E3000" s="302"/>
      <c r="F3000" s="302"/>
      <c r="G3000" s="302"/>
    </row>
    <row r="3001" spans="2:7">
      <c r="B3001" s="302"/>
      <c r="C3001" s="302"/>
      <c r="D3001" s="302"/>
      <c r="E3001" s="302"/>
      <c r="F3001" s="302"/>
      <c r="G3001" s="302"/>
    </row>
    <row r="3002" spans="2:7">
      <c r="B3002" s="302"/>
      <c r="C3002" s="302"/>
      <c r="D3002" s="302"/>
      <c r="E3002" s="302"/>
      <c r="F3002" s="302"/>
      <c r="G3002" s="302"/>
    </row>
    <row r="3003" spans="2:7">
      <c r="B3003" s="302"/>
      <c r="C3003" s="302"/>
      <c r="D3003" s="302"/>
      <c r="E3003" s="302"/>
      <c r="F3003" s="302"/>
      <c r="G3003" s="302"/>
    </row>
    <row r="3004" spans="2:7">
      <c r="B3004" s="302"/>
      <c r="C3004" s="302"/>
      <c r="D3004" s="302"/>
      <c r="E3004" s="302"/>
      <c r="F3004" s="302"/>
      <c r="G3004" s="302"/>
    </row>
    <row r="3005" spans="2:7">
      <c r="B3005" s="302"/>
      <c r="C3005" s="302"/>
      <c r="D3005" s="302"/>
      <c r="E3005" s="302"/>
      <c r="F3005" s="302"/>
      <c r="G3005" s="302"/>
    </row>
    <row r="3006" spans="2:7">
      <c r="B3006" s="302"/>
      <c r="C3006" s="302"/>
      <c r="D3006" s="302"/>
      <c r="E3006" s="302"/>
      <c r="F3006" s="302"/>
      <c r="G3006" s="302"/>
    </row>
    <row r="3007" spans="2:7">
      <c r="B3007" s="302"/>
      <c r="C3007" s="302"/>
      <c r="D3007" s="302"/>
      <c r="E3007" s="302"/>
      <c r="F3007" s="302"/>
      <c r="G3007" s="302"/>
    </row>
    <row r="3008" spans="2:7">
      <c r="B3008" s="302"/>
      <c r="C3008" s="302"/>
      <c r="D3008" s="302"/>
      <c r="E3008" s="302"/>
      <c r="F3008" s="302"/>
      <c r="G3008" s="302"/>
    </row>
    <row r="3009" spans="2:7">
      <c r="B3009" s="302"/>
      <c r="C3009" s="302"/>
      <c r="D3009" s="302"/>
      <c r="E3009" s="302"/>
      <c r="F3009" s="302"/>
      <c r="G3009" s="302"/>
    </row>
    <row r="3010" spans="2:7">
      <c r="B3010" s="302"/>
      <c r="C3010" s="302"/>
      <c r="D3010" s="302"/>
      <c r="E3010" s="302"/>
      <c r="F3010" s="302"/>
      <c r="G3010" s="302"/>
    </row>
    <row r="3011" spans="2:7">
      <c r="B3011" s="302"/>
      <c r="C3011" s="302"/>
      <c r="D3011" s="302"/>
      <c r="E3011" s="302"/>
      <c r="F3011" s="302"/>
      <c r="G3011" s="302"/>
    </row>
    <row r="3012" spans="2:7">
      <c r="B3012" s="302"/>
      <c r="C3012" s="302"/>
      <c r="D3012" s="302"/>
      <c r="E3012" s="302"/>
      <c r="F3012" s="302"/>
      <c r="G3012" s="302"/>
    </row>
    <row r="3013" spans="2:7">
      <c r="B3013" s="302"/>
      <c r="C3013" s="302"/>
      <c r="D3013" s="302"/>
      <c r="E3013" s="302"/>
      <c r="F3013" s="302"/>
      <c r="G3013" s="302"/>
    </row>
    <row r="3014" spans="2:7">
      <c r="B3014" s="302"/>
      <c r="C3014" s="302"/>
      <c r="D3014" s="302"/>
      <c r="E3014" s="302"/>
      <c r="F3014" s="302"/>
      <c r="G3014" s="302"/>
    </row>
    <row r="3015" spans="2:7">
      <c r="B3015" s="302"/>
      <c r="C3015" s="302"/>
      <c r="D3015" s="302"/>
      <c r="E3015" s="302"/>
      <c r="F3015" s="302"/>
      <c r="G3015" s="302"/>
    </row>
    <row r="3016" spans="2:7">
      <c r="B3016" s="302"/>
      <c r="C3016" s="302"/>
      <c r="D3016" s="302"/>
      <c r="E3016" s="302"/>
      <c r="F3016" s="302"/>
      <c r="G3016" s="302"/>
    </row>
    <row r="3017" spans="2:7">
      <c r="B3017" s="302"/>
      <c r="C3017" s="302"/>
      <c r="D3017" s="302"/>
      <c r="E3017" s="302"/>
      <c r="F3017" s="302"/>
      <c r="G3017" s="302"/>
    </row>
    <row r="3018" spans="2:7">
      <c r="B3018" s="302"/>
      <c r="C3018" s="302"/>
      <c r="D3018" s="302"/>
      <c r="E3018" s="302"/>
      <c r="F3018" s="302"/>
      <c r="G3018" s="302"/>
    </row>
    <row r="3019" spans="2:7">
      <c r="B3019" s="302"/>
      <c r="C3019" s="302"/>
      <c r="D3019" s="302"/>
      <c r="E3019" s="302"/>
      <c r="F3019" s="302"/>
      <c r="G3019" s="302"/>
    </row>
    <row r="3020" spans="2:7">
      <c r="B3020" s="302"/>
      <c r="C3020" s="302"/>
      <c r="D3020" s="302"/>
      <c r="E3020" s="302"/>
      <c r="F3020" s="302"/>
      <c r="G3020" s="302"/>
    </row>
    <row r="3021" spans="2:7">
      <c r="B3021" s="302"/>
      <c r="C3021" s="302"/>
      <c r="D3021" s="302"/>
      <c r="E3021" s="302"/>
      <c r="F3021" s="302"/>
      <c r="G3021" s="302"/>
    </row>
    <row r="3022" spans="2:7">
      <c r="B3022" s="302"/>
      <c r="C3022" s="302"/>
      <c r="D3022" s="302"/>
      <c r="E3022" s="302"/>
      <c r="F3022" s="302"/>
      <c r="G3022" s="302"/>
    </row>
    <row r="3023" spans="2:7">
      <c r="B3023" s="302"/>
      <c r="C3023" s="302"/>
      <c r="D3023" s="302"/>
      <c r="E3023" s="302"/>
      <c r="F3023" s="302"/>
      <c r="G3023" s="302"/>
    </row>
    <row r="3024" spans="2:7">
      <c r="B3024" s="302"/>
      <c r="C3024" s="302"/>
      <c r="D3024" s="302"/>
      <c r="E3024" s="302"/>
      <c r="F3024" s="302"/>
      <c r="G3024" s="302"/>
    </row>
    <row r="3025" spans="2:7">
      <c r="B3025" s="302"/>
      <c r="C3025" s="302"/>
      <c r="D3025" s="302"/>
      <c r="E3025" s="302"/>
      <c r="F3025" s="302"/>
      <c r="G3025" s="302"/>
    </row>
    <row r="3026" spans="2:7">
      <c r="B3026" s="302"/>
      <c r="C3026" s="302"/>
      <c r="D3026" s="302"/>
      <c r="E3026" s="302"/>
      <c r="F3026" s="302"/>
      <c r="G3026" s="302"/>
    </row>
    <row r="3027" spans="2:7">
      <c r="B3027" s="302"/>
      <c r="C3027" s="302"/>
      <c r="D3027" s="302"/>
      <c r="E3027" s="302"/>
      <c r="F3027" s="302"/>
      <c r="G3027" s="302"/>
    </row>
    <row r="3028" spans="2:7">
      <c r="B3028" s="302"/>
      <c r="C3028" s="302"/>
      <c r="D3028" s="302"/>
      <c r="E3028" s="302"/>
      <c r="F3028" s="302"/>
      <c r="G3028" s="302"/>
    </row>
    <row r="3029" spans="2:7">
      <c r="B3029" s="302"/>
      <c r="C3029" s="302"/>
      <c r="D3029" s="302"/>
      <c r="E3029" s="302"/>
      <c r="F3029" s="302"/>
      <c r="G3029" s="302"/>
    </row>
    <row r="3030" spans="2:7">
      <c r="B3030" s="302"/>
      <c r="C3030" s="302"/>
      <c r="D3030" s="302"/>
      <c r="E3030" s="302"/>
      <c r="F3030" s="302"/>
      <c r="G3030" s="302"/>
    </row>
    <row r="3031" spans="2:7">
      <c r="B3031" s="302"/>
      <c r="C3031" s="302"/>
      <c r="D3031" s="302"/>
      <c r="E3031" s="302"/>
      <c r="F3031" s="302"/>
      <c r="G3031" s="302"/>
    </row>
    <row r="3032" spans="2:7">
      <c r="B3032" s="302"/>
      <c r="C3032" s="302"/>
      <c r="D3032" s="302"/>
      <c r="E3032" s="302"/>
      <c r="F3032" s="302"/>
      <c r="G3032" s="302"/>
    </row>
    <row r="3033" spans="2:7">
      <c r="B3033" s="302"/>
      <c r="C3033" s="302"/>
      <c r="D3033" s="302"/>
      <c r="E3033" s="302"/>
      <c r="F3033" s="302"/>
      <c r="G3033" s="302"/>
    </row>
    <row r="3034" spans="2:7">
      <c r="B3034" s="302"/>
      <c r="C3034" s="302"/>
      <c r="D3034" s="302"/>
      <c r="E3034" s="302"/>
      <c r="F3034" s="302"/>
      <c r="G3034" s="302"/>
    </row>
    <row r="3035" spans="2:7">
      <c r="B3035" s="302"/>
      <c r="C3035" s="302"/>
      <c r="D3035" s="302"/>
      <c r="E3035" s="302"/>
      <c r="F3035" s="302"/>
      <c r="G3035" s="302"/>
    </row>
    <row r="3036" spans="2:7">
      <c r="B3036" s="302"/>
      <c r="C3036" s="302"/>
      <c r="D3036" s="302"/>
      <c r="E3036" s="302"/>
      <c r="F3036" s="302"/>
      <c r="G3036" s="302"/>
    </row>
    <row r="3037" spans="2:7">
      <c r="B3037" s="302"/>
      <c r="C3037" s="302"/>
      <c r="D3037" s="302"/>
      <c r="E3037" s="302"/>
      <c r="F3037" s="302"/>
      <c r="G3037" s="302"/>
    </row>
    <row r="3038" spans="2:7">
      <c r="B3038" s="302"/>
      <c r="C3038" s="302"/>
      <c r="D3038" s="302"/>
      <c r="E3038" s="302"/>
      <c r="F3038" s="302"/>
      <c r="G3038" s="302"/>
    </row>
    <row r="3039" spans="2:7">
      <c r="B3039" s="302"/>
      <c r="C3039" s="302"/>
      <c r="D3039" s="302"/>
      <c r="E3039" s="302"/>
      <c r="F3039" s="302"/>
      <c r="G3039" s="302"/>
    </row>
    <row r="3040" spans="2:7">
      <c r="B3040" s="302"/>
      <c r="C3040" s="302"/>
      <c r="D3040" s="302"/>
      <c r="E3040" s="302"/>
      <c r="F3040" s="302"/>
      <c r="G3040" s="302"/>
    </row>
    <row r="3041" spans="2:7">
      <c r="B3041" s="302"/>
      <c r="C3041" s="302"/>
      <c r="D3041" s="302"/>
      <c r="E3041" s="302"/>
      <c r="F3041" s="302"/>
      <c r="G3041" s="302"/>
    </row>
    <row r="3042" spans="2:7">
      <c r="B3042" s="302"/>
      <c r="C3042" s="302"/>
      <c r="D3042" s="302"/>
      <c r="E3042" s="302"/>
      <c r="F3042" s="302"/>
      <c r="G3042" s="302"/>
    </row>
    <row r="3043" spans="2:7">
      <c r="B3043" s="302"/>
      <c r="C3043" s="302"/>
      <c r="D3043" s="302"/>
      <c r="E3043" s="302"/>
      <c r="F3043" s="302"/>
      <c r="G3043" s="302"/>
    </row>
    <row r="3044" spans="2:7">
      <c r="B3044" s="302"/>
      <c r="C3044" s="302"/>
      <c r="D3044" s="302"/>
      <c r="E3044" s="302"/>
      <c r="F3044" s="302"/>
      <c r="G3044" s="302"/>
    </row>
    <row r="3045" spans="2:7">
      <c r="B3045" s="302"/>
      <c r="C3045" s="302"/>
      <c r="D3045" s="302"/>
      <c r="E3045" s="302"/>
      <c r="F3045" s="302"/>
      <c r="G3045" s="302"/>
    </row>
    <row r="3046" spans="2:7">
      <c r="B3046" s="302"/>
      <c r="C3046" s="302"/>
      <c r="D3046" s="302"/>
      <c r="E3046" s="302"/>
      <c r="F3046" s="302"/>
      <c r="G3046" s="302"/>
    </row>
    <row r="3047" spans="2:7">
      <c r="B3047" s="302"/>
      <c r="C3047" s="302"/>
      <c r="D3047" s="302"/>
      <c r="E3047" s="302"/>
      <c r="F3047" s="302"/>
      <c r="G3047" s="302"/>
    </row>
    <row r="3048" spans="2:7">
      <c r="B3048" s="302"/>
      <c r="C3048" s="302"/>
      <c r="D3048" s="302"/>
      <c r="E3048" s="302"/>
      <c r="F3048" s="302"/>
      <c r="G3048" s="302"/>
    </row>
    <row r="3049" spans="2:7">
      <c r="B3049" s="302"/>
      <c r="C3049" s="302"/>
      <c r="D3049" s="302"/>
      <c r="E3049" s="302"/>
      <c r="F3049" s="302"/>
      <c r="G3049" s="302"/>
    </row>
    <row r="3050" spans="2:7">
      <c r="B3050" s="302"/>
      <c r="C3050" s="302"/>
      <c r="D3050" s="302"/>
      <c r="E3050" s="302"/>
      <c r="F3050" s="302"/>
      <c r="G3050" s="302"/>
    </row>
    <row r="3051" spans="2:7">
      <c r="B3051" s="302"/>
      <c r="C3051" s="302"/>
      <c r="D3051" s="302"/>
      <c r="E3051" s="302"/>
      <c r="F3051" s="302"/>
      <c r="G3051" s="302"/>
    </row>
    <row r="3052" spans="2:7">
      <c r="B3052" s="302"/>
      <c r="C3052" s="302"/>
      <c r="D3052" s="302"/>
      <c r="E3052" s="302"/>
      <c r="F3052" s="302"/>
      <c r="G3052" s="302"/>
    </row>
    <row r="3053" spans="2:7">
      <c r="B3053" s="302"/>
      <c r="C3053" s="302"/>
      <c r="D3053" s="302"/>
      <c r="E3053" s="302"/>
      <c r="F3053" s="302"/>
      <c r="G3053" s="302"/>
    </row>
    <row r="3054" spans="2:7">
      <c r="B3054" s="302"/>
      <c r="C3054" s="302"/>
      <c r="D3054" s="302"/>
      <c r="E3054" s="302"/>
      <c r="F3054" s="302"/>
      <c r="G3054" s="302"/>
    </row>
    <row r="3055" spans="2:7">
      <c r="B3055" s="302"/>
      <c r="C3055" s="302"/>
      <c r="D3055" s="302"/>
      <c r="E3055" s="302"/>
      <c r="F3055" s="302"/>
      <c r="G3055" s="302"/>
    </row>
    <row r="3056" spans="2:7">
      <c r="B3056" s="302"/>
      <c r="C3056" s="302"/>
      <c r="D3056" s="302"/>
      <c r="E3056" s="302"/>
      <c r="F3056" s="302"/>
      <c r="G3056" s="302"/>
    </row>
    <row r="3057" spans="2:7">
      <c r="B3057" s="302"/>
      <c r="C3057" s="302"/>
      <c r="D3057" s="302"/>
      <c r="E3057" s="302"/>
      <c r="F3057" s="302"/>
      <c r="G3057" s="302"/>
    </row>
    <row r="3058" spans="2:7">
      <c r="B3058" s="302"/>
      <c r="C3058" s="302"/>
      <c r="D3058" s="302"/>
      <c r="E3058" s="302"/>
      <c r="F3058" s="302"/>
      <c r="G3058" s="302"/>
    </row>
    <row r="3059" spans="2:7">
      <c r="B3059" s="302"/>
      <c r="C3059" s="302"/>
      <c r="D3059" s="302"/>
      <c r="E3059" s="302"/>
      <c r="F3059" s="302"/>
      <c r="G3059" s="302"/>
    </row>
    <row r="3060" spans="2:7">
      <c r="B3060" s="302"/>
      <c r="C3060" s="302"/>
      <c r="D3060" s="302"/>
      <c r="E3060" s="302"/>
      <c r="F3060" s="302"/>
      <c r="G3060" s="302"/>
    </row>
    <row r="3061" spans="2:7">
      <c r="B3061" s="302"/>
      <c r="C3061" s="302"/>
      <c r="D3061" s="302"/>
      <c r="E3061" s="302"/>
      <c r="F3061" s="302"/>
      <c r="G3061" s="302"/>
    </row>
    <row r="3062" spans="2:7">
      <c r="B3062" s="302"/>
      <c r="C3062" s="302"/>
      <c r="D3062" s="302"/>
      <c r="E3062" s="302"/>
      <c r="F3062" s="302"/>
      <c r="G3062" s="302"/>
    </row>
    <row r="3063" spans="2:7">
      <c r="B3063" s="302"/>
      <c r="C3063" s="302"/>
      <c r="D3063" s="302"/>
      <c r="E3063" s="302"/>
      <c r="F3063" s="302"/>
      <c r="G3063" s="302"/>
    </row>
    <row r="3064" spans="2:7">
      <c r="B3064" s="302"/>
      <c r="C3064" s="302"/>
      <c r="D3064" s="302"/>
      <c r="E3064" s="302"/>
      <c r="F3064" s="302"/>
      <c r="G3064" s="302"/>
    </row>
    <row r="3065" spans="2:7">
      <c r="B3065" s="302"/>
      <c r="C3065" s="302"/>
      <c r="D3065" s="302"/>
      <c r="E3065" s="302"/>
      <c r="F3065" s="302"/>
      <c r="G3065" s="302"/>
    </row>
    <row r="3066" spans="2:7">
      <c r="B3066" s="302"/>
      <c r="C3066" s="302"/>
      <c r="D3066" s="302"/>
      <c r="E3066" s="302"/>
      <c r="F3066" s="302"/>
      <c r="G3066" s="302"/>
    </row>
    <row r="3067" spans="2:7">
      <c r="B3067" s="302"/>
      <c r="C3067" s="302"/>
      <c r="D3067" s="302"/>
      <c r="E3067" s="302"/>
      <c r="F3067" s="302"/>
      <c r="G3067" s="302"/>
    </row>
    <row r="3068" spans="2:7">
      <c r="B3068" s="302"/>
      <c r="C3068" s="302"/>
      <c r="D3068" s="302"/>
      <c r="E3068" s="302"/>
      <c r="F3068" s="302"/>
      <c r="G3068" s="302"/>
    </row>
    <row r="3069" spans="2:7">
      <c r="B3069" s="302"/>
      <c r="C3069" s="302"/>
      <c r="D3069" s="302"/>
      <c r="E3069" s="302"/>
      <c r="F3069" s="302"/>
      <c r="G3069" s="302"/>
    </row>
    <row r="3070" spans="2:7">
      <c r="B3070" s="302"/>
      <c r="C3070" s="302"/>
      <c r="D3070" s="302"/>
      <c r="E3070" s="302"/>
      <c r="F3070" s="302"/>
      <c r="G3070" s="302"/>
    </row>
    <row r="3071" spans="2:7">
      <c r="B3071" s="302"/>
      <c r="C3071" s="302"/>
      <c r="D3071" s="302"/>
      <c r="E3071" s="302"/>
      <c r="F3071" s="302"/>
      <c r="G3071" s="302"/>
    </row>
    <row r="3072" spans="2:7">
      <c r="B3072" s="302"/>
      <c r="C3072" s="302"/>
      <c r="D3072" s="302"/>
      <c r="E3072" s="302"/>
      <c r="F3072" s="302"/>
      <c r="G3072" s="302"/>
    </row>
    <row r="3073" spans="2:7">
      <c r="B3073" s="302"/>
      <c r="C3073" s="302"/>
      <c r="D3073" s="302"/>
      <c r="E3073" s="302"/>
      <c r="F3073" s="302"/>
      <c r="G3073" s="302"/>
    </row>
    <row r="3074" spans="2:7">
      <c r="B3074" s="302"/>
      <c r="C3074" s="302"/>
      <c r="D3074" s="302"/>
      <c r="E3074" s="302"/>
      <c r="F3074" s="302"/>
      <c r="G3074" s="302"/>
    </row>
    <row r="3075" spans="2:7">
      <c r="B3075" s="302"/>
      <c r="C3075" s="302"/>
      <c r="D3075" s="302"/>
      <c r="E3075" s="302"/>
      <c r="F3075" s="302"/>
      <c r="G3075" s="302"/>
    </row>
    <row r="3076" spans="2:7">
      <c r="B3076" s="302"/>
      <c r="C3076" s="302"/>
      <c r="D3076" s="302"/>
      <c r="E3076" s="302"/>
      <c r="F3076" s="302"/>
      <c r="G3076" s="302"/>
    </row>
    <row r="3077" spans="2:7">
      <c r="B3077" s="302"/>
      <c r="C3077" s="302"/>
      <c r="D3077" s="302"/>
      <c r="E3077" s="302"/>
      <c r="F3077" s="302"/>
      <c r="G3077" s="302"/>
    </row>
    <row r="3078" spans="2:7">
      <c r="B3078" s="302"/>
      <c r="C3078" s="302"/>
      <c r="D3078" s="302"/>
      <c r="E3078" s="302"/>
      <c r="F3078" s="302"/>
      <c r="G3078" s="302"/>
    </row>
    <row r="3079" spans="2:7">
      <c r="B3079" s="302"/>
      <c r="C3079" s="302"/>
      <c r="D3079" s="302"/>
      <c r="E3079" s="302"/>
      <c r="F3079" s="302"/>
      <c r="G3079" s="302"/>
    </row>
    <row r="3080" spans="2:7">
      <c r="B3080" s="302"/>
      <c r="C3080" s="302"/>
      <c r="D3080" s="302"/>
      <c r="E3080" s="302"/>
      <c r="F3080" s="302"/>
      <c r="G3080" s="302"/>
    </row>
    <row r="3081" spans="2:7">
      <c r="B3081" s="302"/>
      <c r="C3081" s="302"/>
      <c r="D3081" s="302"/>
      <c r="E3081" s="302"/>
      <c r="F3081" s="302"/>
      <c r="G3081" s="302"/>
    </row>
    <row r="3082" spans="2:7">
      <c r="B3082" s="302"/>
      <c r="C3082" s="302"/>
      <c r="D3082" s="302"/>
      <c r="E3082" s="302"/>
      <c r="F3082" s="302"/>
      <c r="G3082" s="302"/>
    </row>
    <row r="3083" spans="2:7">
      <c r="B3083" s="302"/>
      <c r="C3083" s="302"/>
      <c r="D3083" s="302"/>
      <c r="E3083" s="302"/>
      <c r="F3083" s="302"/>
      <c r="G3083" s="302"/>
    </row>
    <row r="3084" spans="2:7">
      <c r="B3084" s="302"/>
      <c r="C3084" s="302"/>
      <c r="D3084" s="302"/>
      <c r="E3084" s="302"/>
      <c r="F3084" s="302"/>
      <c r="G3084" s="302"/>
    </row>
    <row r="3085" spans="2:7">
      <c r="B3085" s="302"/>
      <c r="C3085" s="302"/>
      <c r="D3085" s="302"/>
      <c r="E3085" s="302"/>
      <c r="F3085" s="302"/>
      <c r="G3085" s="302"/>
    </row>
    <row r="3086" spans="2:7">
      <c r="B3086" s="302"/>
      <c r="C3086" s="302"/>
      <c r="D3086" s="302"/>
      <c r="E3086" s="302"/>
      <c r="F3086" s="302"/>
      <c r="G3086" s="302"/>
    </row>
    <row r="3087" spans="2:7">
      <c r="B3087" s="302"/>
      <c r="C3087" s="302"/>
      <c r="D3087" s="302"/>
      <c r="E3087" s="302"/>
      <c r="F3087" s="302"/>
      <c r="G3087" s="302"/>
    </row>
    <row r="3088" spans="2:7">
      <c r="B3088" s="302"/>
      <c r="C3088" s="302"/>
      <c r="D3088" s="302"/>
      <c r="E3088" s="302"/>
      <c r="F3088" s="302"/>
      <c r="G3088" s="302"/>
    </row>
    <row r="3089" spans="2:7">
      <c r="B3089" s="302"/>
      <c r="C3089" s="302"/>
      <c r="D3089" s="302"/>
      <c r="E3089" s="302"/>
      <c r="F3089" s="302"/>
      <c r="G3089" s="302"/>
    </row>
    <row r="3090" spans="2:7">
      <c r="B3090" s="302"/>
      <c r="C3090" s="302"/>
      <c r="D3090" s="302"/>
      <c r="E3090" s="302"/>
      <c r="F3090" s="302"/>
      <c r="G3090" s="302"/>
    </row>
    <row r="3091" spans="2:7">
      <c r="B3091" s="302"/>
      <c r="C3091" s="302"/>
      <c r="D3091" s="302"/>
      <c r="E3091" s="302"/>
      <c r="F3091" s="302"/>
      <c r="G3091" s="302"/>
    </row>
    <row r="3092" spans="2:7">
      <c r="D3092" s="302"/>
      <c r="E3092" s="302"/>
      <c r="F3092" s="302"/>
      <c r="G3092" s="302"/>
    </row>
    <row r="3093" spans="2:7">
      <c r="B3093" s="302"/>
      <c r="C3093" s="302"/>
      <c r="D3093" s="302"/>
      <c r="E3093" s="302"/>
      <c r="F3093" s="302"/>
      <c r="G3093" s="302"/>
    </row>
    <row r="3094" spans="2:7">
      <c r="B3094" s="302"/>
      <c r="C3094" s="302"/>
      <c r="D3094" s="302"/>
      <c r="E3094" s="302"/>
      <c r="F3094" s="302"/>
      <c r="G3094" s="302"/>
    </row>
    <row r="3095" spans="2:7">
      <c r="B3095" s="302"/>
      <c r="C3095" s="302"/>
      <c r="D3095" s="302"/>
      <c r="E3095" s="302"/>
      <c r="F3095" s="302"/>
      <c r="G3095" s="302"/>
    </row>
    <row r="3096" spans="2:7">
      <c r="B3096" s="302"/>
      <c r="C3096" s="302"/>
      <c r="D3096" s="302"/>
      <c r="E3096" s="302"/>
      <c r="F3096" s="302"/>
      <c r="G3096" s="302"/>
    </row>
    <row r="3097" spans="2:7">
      <c r="B3097" s="302"/>
      <c r="C3097" s="302"/>
      <c r="D3097" s="302"/>
      <c r="E3097" s="302"/>
      <c r="F3097" s="302"/>
      <c r="G3097" s="302"/>
    </row>
    <row r="3098" spans="2:7">
      <c r="B3098" s="302"/>
      <c r="C3098" s="302"/>
      <c r="D3098" s="302"/>
      <c r="E3098" s="302"/>
      <c r="F3098" s="302"/>
      <c r="G3098" s="302"/>
    </row>
    <row r="3099" spans="2:7">
      <c r="B3099" s="302"/>
      <c r="C3099" s="302"/>
      <c r="D3099" s="302"/>
      <c r="E3099" s="302"/>
      <c r="F3099" s="302"/>
      <c r="G3099" s="302"/>
    </row>
    <row r="3100" spans="2:7">
      <c r="B3100" s="302"/>
      <c r="C3100" s="302"/>
      <c r="D3100" s="302"/>
      <c r="E3100" s="302"/>
      <c r="F3100" s="302"/>
      <c r="G3100" s="302"/>
    </row>
    <row r="3101" spans="2:7">
      <c r="B3101" s="302"/>
      <c r="C3101" s="302"/>
      <c r="D3101" s="302"/>
      <c r="E3101" s="302"/>
      <c r="F3101" s="302"/>
      <c r="G3101" s="302"/>
    </row>
    <row r="3102" spans="2:7">
      <c r="B3102" s="302"/>
      <c r="C3102" s="302"/>
      <c r="D3102" s="302"/>
      <c r="E3102" s="302"/>
      <c r="F3102" s="302"/>
      <c r="G3102" s="302"/>
    </row>
    <row r="3103" spans="2:7">
      <c r="B3103" s="302"/>
      <c r="C3103" s="302"/>
      <c r="D3103" s="302"/>
      <c r="E3103" s="302"/>
      <c r="F3103" s="302"/>
      <c r="G3103" s="302"/>
    </row>
    <row r="3104" spans="2:7">
      <c r="B3104" s="302"/>
      <c r="C3104" s="302"/>
      <c r="D3104" s="302"/>
      <c r="E3104" s="302"/>
      <c r="F3104" s="302"/>
      <c r="G3104" s="302"/>
    </row>
    <row r="3105" spans="2:7">
      <c r="B3105" s="302"/>
      <c r="C3105" s="302"/>
      <c r="D3105" s="302"/>
      <c r="E3105" s="302"/>
      <c r="F3105" s="302"/>
      <c r="G3105" s="302"/>
    </row>
    <row r="3106" spans="2:7">
      <c r="B3106" s="302"/>
      <c r="C3106" s="302"/>
      <c r="D3106" s="302"/>
      <c r="E3106" s="302"/>
      <c r="F3106" s="302"/>
      <c r="G3106" s="302"/>
    </row>
    <row r="3107" spans="2:7">
      <c r="B3107" s="302"/>
      <c r="C3107" s="302"/>
      <c r="D3107" s="302"/>
      <c r="E3107" s="302"/>
      <c r="F3107" s="302"/>
      <c r="G3107" s="302"/>
    </row>
    <row r="3108" spans="2:7">
      <c r="B3108" s="302"/>
      <c r="C3108" s="302"/>
      <c r="D3108" s="302"/>
      <c r="E3108" s="302"/>
      <c r="F3108" s="302"/>
      <c r="G3108" s="302"/>
    </row>
    <row r="3109" spans="2:7">
      <c r="B3109" s="302"/>
      <c r="C3109" s="302"/>
      <c r="D3109" s="302"/>
      <c r="E3109" s="302"/>
      <c r="F3109" s="302"/>
      <c r="G3109" s="302"/>
    </row>
    <row r="3110" spans="2:7">
      <c r="B3110" s="302"/>
      <c r="C3110" s="302"/>
      <c r="D3110" s="302"/>
      <c r="E3110" s="302"/>
      <c r="F3110" s="302"/>
      <c r="G3110" s="302"/>
    </row>
    <row r="3111" spans="2:7">
      <c r="B3111" s="302"/>
      <c r="C3111" s="302"/>
      <c r="D3111" s="302"/>
      <c r="E3111" s="302"/>
      <c r="F3111" s="302"/>
      <c r="G3111" s="302"/>
    </row>
    <row r="3112" spans="2:7">
      <c r="B3112" s="302"/>
      <c r="C3112" s="302"/>
      <c r="D3112" s="302"/>
      <c r="E3112" s="302"/>
      <c r="F3112" s="302"/>
      <c r="G3112" s="302"/>
    </row>
    <row r="3113" spans="2:7">
      <c r="B3113" s="302"/>
      <c r="C3113" s="302"/>
      <c r="D3113" s="302"/>
      <c r="E3113" s="302"/>
      <c r="F3113" s="302"/>
      <c r="G3113" s="302"/>
    </row>
    <row r="3114" spans="2:7">
      <c r="B3114" s="302"/>
      <c r="C3114" s="302"/>
      <c r="D3114" s="302"/>
      <c r="E3114" s="302"/>
      <c r="F3114" s="302"/>
      <c r="G3114" s="302"/>
    </row>
    <row r="3115" spans="2:7">
      <c r="B3115" s="302"/>
      <c r="C3115" s="302"/>
      <c r="D3115" s="302"/>
      <c r="E3115" s="302"/>
      <c r="F3115" s="302"/>
      <c r="G3115" s="302"/>
    </row>
    <row r="3116" spans="2:7">
      <c r="B3116" s="302"/>
      <c r="C3116" s="302"/>
      <c r="D3116" s="302"/>
      <c r="E3116" s="302"/>
      <c r="F3116" s="302"/>
      <c r="G3116" s="302"/>
    </row>
    <row r="3117" spans="2:7">
      <c r="B3117" s="302"/>
      <c r="C3117" s="302"/>
      <c r="D3117" s="302"/>
      <c r="E3117" s="302"/>
      <c r="F3117" s="302"/>
      <c r="G3117" s="302"/>
    </row>
    <row r="3118" spans="2:7">
      <c r="B3118" s="302"/>
      <c r="C3118" s="302"/>
      <c r="D3118" s="302"/>
      <c r="E3118" s="302"/>
      <c r="F3118" s="302"/>
      <c r="G3118" s="302"/>
    </row>
    <row r="3119" spans="2:7">
      <c r="B3119" s="302"/>
      <c r="C3119" s="302"/>
      <c r="D3119" s="302"/>
      <c r="E3119" s="302"/>
      <c r="F3119" s="302"/>
      <c r="G3119" s="302"/>
    </row>
    <row r="3120" spans="2:7">
      <c r="B3120" s="302"/>
      <c r="C3120" s="302"/>
      <c r="D3120" s="302"/>
      <c r="E3120" s="302"/>
      <c r="F3120" s="302"/>
      <c r="G3120" s="302"/>
    </row>
    <row r="3121" spans="2:7">
      <c r="B3121" s="302"/>
      <c r="C3121" s="302"/>
      <c r="D3121" s="302"/>
      <c r="E3121" s="302"/>
      <c r="F3121" s="302"/>
      <c r="G3121" s="302"/>
    </row>
    <row r="3122" spans="2:7">
      <c r="B3122" s="302"/>
      <c r="C3122" s="302"/>
      <c r="D3122" s="302"/>
      <c r="E3122" s="302"/>
      <c r="F3122" s="302"/>
      <c r="G3122" s="302"/>
    </row>
    <row r="3123" spans="2:7">
      <c r="B3123" s="302"/>
      <c r="C3123" s="302"/>
      <c r="D3123" s="302"/>
      <c r="E3123" s="302"/>
      <c r="F3123" s="302"/>
      <c r="G3123" s="302"/>
    </row>
    <row r="3124" spans="2:7">
      <c r="B3124" s="302"/>
      <c r="C3124" s="302"/>
      <c r="D3124" s="302"/>
      <c r="E3124" s="302"/>
      <c r="F3124" s="302"/>
      <c r="G3124" s="302"/>
    </row>
    <row r="3125" spans="2:7">
      <c r="B3125" s="302"/>
      <c r="C3125" s="302"/>
      <c r="D3125" s="302"/>
      <c r="E3125" s="302"/>
      <c r="F3125" s="302"/>
      <c r="G3125" s="302"/>
    </row>
    <row r="3126" spans="2:7">
      <c r="B3126" s="302"/>
      <c r="C3126" s="302"/>
      <c r="D3126" s="302"/>
      <c r="E3126" s="302"/>
      <c r="F3126" s="302"/>
      <c r="G3126" s="302"/>
    </row>
    <row r="3127" spans="2:7">
      <c r="B3127" s="302"/>
      <c r="C3127" s="302"/>
      <c r="D3127" s="302"/>
      <c r="E3127" s="302"/>
      <c r="F3127" s="302"/>
      <c r="G3127" s="302"/>
    </row>
    <row r="3128" spans="2:7">
      <c r="B3128" s="302"/>
      <c r="C3128" s="302"/>
      <c r="D3128" s="302"/>
      <c r="E3128" s="302"/>
      <c r="F3128" s="302"/>
      <c r="G3128" s="302"/>
    </row>
    <row r="3129" spans="2:7">
      <c r="B3129" s="302"/>
      <c r="C3129" s="302"/>
      <c r="D3129" s="302"/>
      <c r="E3129" s="302"/>
      <c r="F3129" s="302"/>
      <c r="G3129" s="302"/>
    </row>
    <row r="3130" spans="2:7">
      <c r="B3130" s="302"/>
      <c r="C3130" s="302"/>
      <c r="D3130" s="302"/>
      <c r="E3130" s="302"/>
      <c r="F3130" s="302"/>
      <c r="G3130" s="302"/>
    </row>
    <row r="3131" spans="2:7">
      <c r="B3131" s="302"/>
      <c r="C3131" s="302"/>
      <c r="D3131" s="302"/>
      <c r="E3131" s="302"/>
      <c r="F3131" s="302"/>
      <c r="G3131" s="302"/>
    </row>
    <row r="3132" spans="2:7">
      <c r="B3132" s="302"/>
      <c r="C3132" s="302"/>
      <c r="D3132" s="302"/>
      <c r="E3132" s="302"/>
      <c r="F3132" s="302"/>
      <c r="G3132" s="302"/>
    </row>
    <row r="3133" spans="2:7">
      <c r="B3133" s="302"/>
      <c r="C3133" s="302"/>
      <c r="D3133" s="302"/>
      <c r="E3133" s="302"/>
      <c r="F3133" s="302"/>
      <c r="G3133" s="302"/>
    </row>
    <row r="3134" spans="2:7">
      <c r="B3134" s="302"/>
      <c r="C3134" s="302"/>
      <c r="D3134" s="302"/>
      <c r="E3134" s="302"/>
      <c r="F3134" s="302"/>
      <c r="G3134" s="302"/>
    </row>
    <row r="3135" spans="2:7">
      <c r="B3135" s="302"/>
      <c r="C3135" s="302"/>
      <c r="D3135" s="302"/>
      <c r="E3135" s="302"/>
      <c r="F3135" s="302"/>
      <c r="G3135" s="302"/>
    </row>
    <row r="3136" spans="2:7">
      <c r="B3136" s="302"/>
      <c r="C3136" s="302"/>
      <c r="D3136" s="302"/>
      <c r="E3136" s="302"/>
      <c r="F3136" s="302"/>
      <c r="G3136" s="302"/>
    </row>
    <row r="3137" spans="2:7">
      <c r="B3137" s="302"/>
      <c r="C3137" s="302"/>
      <c r="D3137" s="302"/>
      <c r="E3137" s="302"/>
      <c r="F3137" s="302"/>
      <c r="G3137" s="302"/>
    </row>
    <row r="3138" spans="2:7">
      <c r="B3138" s="302"/>
      <c r="C3138" s="302"/>
      <c r="D3138" s="302"/>
      <c r="E3138" s="302"/>
      <c r="F3138" s="302"/>
      <c r="G3138" s="302"/>
    </row>
    <row r="3139" spans="2:7">
      <c r="B3139" s="302"/>
      <c r="C3139" s="302"/>
      <c r="D3139" s="302"/>
      <c r="E3139" s="302"/>
      <c r="F3139" s="302"/>
      <c r="G3139" s="302"/>
    </row>
    <row r="3140" spans="2:7">
      <c r="B3140" s="302"/>
      <c r="C3140" s="302"/>
      <c r="D3140" s="302"/>
      <c r="E3140" s="302"/>
      <c r="F3140" s="302"/>
      <c r="G3140" s="302"/>
    </row>
    <row r="3141" spans="2:7">
      <c r="B3141" s="302"/>
      <c r="C3141" s="302"/>
      <c r="D3141" s="302"/>
      <c r="E3141" s="302"/>
      <c r="F3141" s="302"/>
      <c r="G3141" s="302"/>
    </row>
    <row r="3142" spans="2:7">
      <c r="B3142" s="302"/>
      <c r="C3142" s="302"/>
      <c r="D3142" s="302"/>
      <c r="E3142" s="302"/>
      <c r="F3142" s="302"/>
      <c r="G3142" s="302"/>
    </row>
    <row r="3143" spans="2:7">
      <c r="B3143" s="302"/>
      <c r="C3143" s="302"/>
      <c r="D3143" s="302"/>
      <c r="E3143" s="302"/>
      <c r="F3143" s="302"/>
      <c r="G3143" s="302"/>
    </row>
    <row r="3144" spans="2:7">
      <c r="B3144" s="302"/>
      <c r="C3144" s="302"/>
      <c r="D3144" s="302"/>
      <c r="E3144" s="302"/>
      <c r="F3144" s="302"/>
      <c r="G3144" s="302"/>
    </row>
    <row r="3145" spans="2:7">
      <c r="B3145" s="302"/>
      <c r="C3145" s="302"/>
      <c r="D3145" s="302"/>
      <c r="E3145" s="302"/>
      <c r="F3145" s="302"/>
      <c r="G3145" s="302"/>
    </row>
    <row r="3146" spans="2:7">
      <c r="B3146" s="302"/>
      <c r="C3146" s="302"/>
      <c r="D3146" s="302"/>
      <c r="E3146" s="302"/>
      <c r="F3146" s="302"/>
      <c r="G3146" s="302"/>
    </row>
    <row r="3147" spans="2:7">
      <c r="B3147" s="302"/>
      <c r="C3147" s="302"/>
      <c r="D3147" s="302"/>
      <c r="E3147" s="302"/>
      <c r="F3147" s="302"/>
      <c r="G3147" s="302"/>
    </row>
    <row r="3148" spans="2:7">
      <c r="B3148" s="302"/>
      <c r="C3148" s="302"/>
      <c r="D3148" s="302"/>
      <c r="E3148" s="302"/>
      <c r="F3148" s="302"/>
      <c r="G3148" s="302"/>
    </row>
    <row r="3149" spans="2:7">
      <c r="B3149" s="302"/>
      <c r="C3149" s="302"/>
      <c r="D3149" s="302"/>
      <c r="E3149" s="302"/>
      <c r="F3149" s="302"/>
      <c r="G3149" s="302"/>
    </row>
    <row r="3150" spans="2:7">
      <c r="B3150" s="302"/>
      <c r="C3150" s="302"/>
      <c r="D3150" s="302"/>
      <c r="E3150" s="302"/>
      <c r="F3150" s="302"/>
      <c r="G3150" s="302"/>
    </row>
    <row r="3151" spans="2:7">
      <c r="B3151" s="302"/>
      <c r="C3151" s="302"/>
      <c r="D3151" s="302"/>
      <c r="E3151" s="302"/>
      <c r="F3151" s="302"/>
      <c r="G3151" s="302"/>
    </row>
    <row r="3152" spans="2:7">
      <c r="B3152" s="302"/>
      <c r="C3152" s="302"/>
      <c r="D3152" s="302"/>
      <c r="E3152" s="302"/>
      <c r="F3152" s="302"/>
      <c r="G3152" s="302"/>
    </row>
    <row r="3153" spans="2:7">
      <c r="B3153" s="302"/>
      <c r="C3153" s="302"/>
      <c r="D3153" s="302"/>
      <c r="E3153" s="302"/>
      <c r="F3153" s="302"/>
      <c r="G3153" s="302"/>
    </row>
    <row r="3154" spans="2:7">
      <c r="B3154" s="302"/>
      <c r="C3154" s="302"/>
      <c r="D3154" s="302"/>
      <c r="E3154" s="302"/>
      <c r="F3154" s="302"/>
      <c r="G3154" s="302"/>
    </row>
    <row r="3155" spans="2:7">
      <c r="B3155" s="302"/>
      <c r="C3155" s="302"/>
      <c r="D3155" s="302"/>
      <c r="E3155" s="302"/>
      <c r="F3155" s="302"/>
      <c r="G3155" s="302"/>
    </row>
    <row r="3156" spans="2:7">
      <c r="B3156" s="302"/>
      <c r="C3156" s="302"/>
      <c r="D3156" s="302"/>
      <c r="E3156" s="302"/>
      <c r="F3156" s="302"/>
      <c r="G3156" s="302"/>
    </row>
    <row r="3157" spans="2:7">
      <c r="B3157" s="302"/>
      <c r="C3157" s="302"/>
      <c r="D3157" s="302"/>
      <c r="E3157" s="302"/>
      <c r="F3157" s="302"/>
      <c r="G3157" s="302"/>
    </row>
    <row r="3158" spans="2:7">
      <c r="B3158" s="302"/>
      <c r="C3158" s="302"/>
      <c r="D3158" s="302"/>
      <c r="E3158" s="302"/>
      <c r="F3158" s="302"/>
      <c r="G3158" s="302"/>
    </row>
    <row r="3159" spans="2:7">
      <c r="B3159" s="302"/>
      <c r="C3159" s="302"/>
      <c r="D3159" s="302"/>
      <c r="E3159" s="302"/>
      <c r="F3159" s="302"/>
      <c r="G3159" s="302"/>
    </row>
    <row r="3160" spans="2:7">
      <c r="B3160" s="302"/>
      <c r="C3160" s="302"/>
      <c r="D3160" s="302"/>
      <c r="E3160" s="302"/>
      <c r="F3160" s="302"/>
      <c r="G3160" s="302"/>
    </row>
    <row r="3161" spans="2:7">
      <c r="B3161" s="302"/>
      <c r="C3161" s="302"/>
      <c r="D3161" s="302"/>
      <c r="E3161" s="302"/>
      <c r="F3161" s="302"/>
      <c r="G3161" s="302"/>
    </row>
    <row r="3162" spans="2:7">
      <c r="B3162" s="302"/>
      <c r="C3162" s="302"/>
      <c r="D3162" s="302"/>
      <c r="E3162" s="302"/>
      <c r="F3162" s="302"/>
      <c r="G3162" s="302"/>
    </row>
    <row r="3163" spans="2:7">
      <c r="B3163" s="302"/>
      <c r="C3163" s="302"/>
      <c r="D3163" s="302"/>
      <c r="E3163" s="302"/>
      <c r="F3163" s="302"/>
      <c r="G3163" s="302"/>
    </row>
    <row r="3164" spans="2:7">
      <c r="B3164" s="302"/>
      <c r="C3164" s="302"/>
      <c r="D3164" s="302"/>
      <c r="E3164" s="302"/>
      <c r="F3164" s="302"/>
      <c r="G3164" s="302"/>
    </row>
    <row r="3165" spans="2:7">
      <c r="B3165" s="302"/>
      <c r="C3165" s="302"/>
      <c r="D3165" s="302"/>
      <c r="E3165" s="302"/>
      <c r="F3165" s="302"/>
      <c r="G3165" s="302"/>
    </row>
    <row r="3166" spans="2:7">
      <c r="B3166" s="302"/>
      <c r="C3166" s="302"/>
      <c r="D3166" s="302"/>
      <c r="E3166" s="302"/>
      <c r="F3166" s="302"/>
      <c r="G3166" s="302"/>
    </row>
    <row r="3167" spans="2:7">
      <c r="B3167" s="302"/>
      <c r="C3167" s="302"/>
      <c r="D3167" s="302"/>
      <c r="E3167" s="302"/>
      <c r="F3167" s="302"/>
      <c r="G3167" s="302"/>
    </row>
    <row r="3168" spans="2:7">
      <c r="B3168" s="302"/>
      <c r="C3168" s="302"/>
      <c r="D3168" s="302"/>
      <c r="E3168" s="302"/>
      <c r="F3168" s="302"/>
      <c r="G3168" s="302"/>
    </row>
    <row r="3169" spans="2:7">
      <c r="B3169" s="302"/>
      <c r="C3169" s="302"/>
      <c r="D3169" s="302"/>
      <c r="E3169" s="302"/>
      <c r="F3169" s="302"/>
      <c r="G3169" s="302"/>
    </row>
    <row r="3170" spans="2:7">
      <c r="B3170" s="302"/>
      <c r="C3170" s="302"/>
      <c r="D3170" s="302"/>
      <c r="E3170" s="302"/>
      <c r="F3170" s="302"/>
      <c r="G3170" s="302"/>
    </row>
    <row r="3171" spans="2:7">
      <c r="B3171" s="302"/>
      <c r="C3171" s="302"/>
      <c r="D3171" s="302"/>
      <c r="E3171" s="302"/>
      <c r="F3171" s="302"/>
      <c r="G3171" s="302"/>
    </row>
    <row r="3172" spans="2:7">
      <c r="B3172" s="302"/>
      <c r="C3172" s="302"/>
      <c r="D3172" s="302"/>
      <c r="E3172" s="302"/>
      <c r="F3172" s="302"/>
      <c r="G3172" s="302"/>
    </row>
    <row r="3173" spans="2:7">
      <c r="B3173" s="302"/>
      <c r="C3173" s="302"/>
      <c r="D3173" s="302"/>
      <c r="E3173" s="302"/>
      <c r="F3173" s="302"/>
      <c r="G3173" s="302"/>
    </row>
    <row r="3174" spans="2:7">
      <c r="B3174" s="302"/>
      <c r="C3174" s="302"/>
      <c r="D3174" s="302"/>
      <c r="E3174" s="302"/>
      <c r="F3174" s="302"/>
      <c r="G3174" s="302"/>
    </row>
    <row r="3175" spans="2:7">
      <c r="B3175" s="302"/>
      <c r="C3175" s="302"/>
      <c r="D3175" s="302"/>
      <c r="E3175" s="302"/>
      <c r="F3175" s="302"/>
      <c r="G3175" s="302"/>
    </row>
    <row r="3176" spans="2:7">
      <c r="B3176" s="302"/>
      <c r="C3176" s="302"/>
      <c r="D3176" s="302"/>
      <c r="E3176" s="302"/>
      <c r="F3176" s="302"/>
      <c r="G3176" s="302"/>
    </row>
    <row r="3177" spans="2:7">
      <c r="B3177" s="302"/>
      <c r="C3177" s="302"/>
      <c r="D3177" s="302"/>
      <c r="E3177" s="302"/>
      <c r="F3177" s="302"/>
      <c r="G3177" s="302"/>
    </row>
    <row r="3178" spans="2:7">
      <c r="B3178" s="302"/>
      <c r="C3178" s="302"/>
      <c r="D3178" s="302"/>
      <c r="E3178" s="302"/>
      <c r="F3178" s="302"/>
      <c r="G3178" s="302"/>
    </row>
    <row r="3179" spans="2:7">
      <c r="B3179" s="302"/>
      <c r="C3179" s="302"/>
      <c r="D3179" s="302"/>
      <c r="E3179" s="302"/>
      <c r="F3179" s="302"/>
      <c r="G3179" s="302"/>
    </row>
    <row r="3180" spans="2:7">
      <c r="B3180" s="302"/>
      <c r="C3180" s="302"/>
      <c r="D3180" s="302"/>
      <c r="E3180" s="302"/>
      <c r="F3180" s="302"/>
      <c r="G3180" s="302"/>
    </row>
    <row r="3181" spans="2:7">
      <c r="B3181" s="302"/>
      <c r="C3181" s="302"/>
      <c r="D3181" s="302"/>
      <c r="E3181" s="302"/>
      <c r="F3181" s="302"/>
      <c r="G3181" s="302"/>
    </row>
    <row r="3182" spans="2:7">
      <c r="B3182" s="302"/>
      <c r="C3182" s="302"/>
      <c r="D3182" s="302"/>
      <c r="E3182" s="302"/>
      <c r="F3182" s="302"/>
      <c r="G3182" s="302"/>
    </row>
    <row r="3183" spans="2:7">
      <c r="B3183" s="302"/>
      <c r="C3183" s="302"/>
      <c r="D3183" s="302"/>
      <c r="E3183" s="302"/>
      <c r="F3183" s="302"/>
      <c r="G3183" s="302"/>
    </row>
    <row r="3184" spans="2:7">
      <c r="B3184" s="302"/>
      <c r="C3184" s="302"/>
      <c r="D3184" s="302"/>
      <c r="E3184" s="302"/>
      <c r="F3184" s="302"/>
      <c r="G3184" s="302"/>
    </row>
    <row r="3185" spans="2:7">
      <c r="B3185" s="302"/>
      <c r="C3185" s="302"/>
      <c r="D3185" s="302"/>
      <c r="E3185" s="302"/>
      <c r="F3185" s="302"/>
      <c r="G3185" s="302"/>
    </row>
    <row r="3186" spans="2:7">
      <c r="B3186" s="302"/>
      <c r="C3186" s="302"/>
      <c r="D3186" s="302"/>
      <c r="E3186" s="302"/>
      <c r="F3186" s="302"/>
      <c r="G3186" s="302"/>
    </row>
    <row r="3187" spans="2:7">
      <c r="B3187" s="302"/>
      <c r="C3187" s="302"/>
      <c r="D3187" s="302"/>
      <c r="E3187" s="302"/>
      <c r="F3187" s="302"/>
      <c r="G3187" s="302"/>
    </row>
    <row r="3188" spans="2:7">
      <c r="B3188" s="302"/>
      <c r="C3188" s="302"/>
      <c r="D3188" s="302"/>
      <c r="E3188" s="302"/>
      <c r="F3188" s="302"/>
      <c r="G3188" s="302"/>
    </row>
    <row r="3189" spans="2:7">
      <c r="B3189" s="302"/>
      <c r="C3189" s="302"/>
      <c r="D3189" s="302"/>
      <c r="E3189" s="302"/>
      <c r="F3189" s="302"/>
      <c r="G3189" s="302"/>
    </row>
    <row r="3190" spans="2:7">
      <c r="B3190" s="302"/>
      <c r="C3190" s="302"/>
      <c r="D3190" s="302"/>
      <c r="E3190" s="302"/>
      <c r="F3190" s="302"/>
      <c r="G3190" s="302"/>
    </row>
    <row r="3191" spans="2:7">
      <c r="B3191" s="302"/>
      <c r="C3191" s="302"/>
      <c r="D3191" s="302"/>
      <c r="E3191" s="302"/>
      <c r="F3191" s="302"/>
      <c r="G3191" s="302"/>
    </row>
    <row r="3192" spans="2:7">
      <c r="B3192" s="302"/>
      <c r="C3192" s="302"/>
      <c r="D3192" s="302"/>
      <c r="E3192" s="302"/>
      <c r="F3192" s="302"/>
      <c r="G3192" s="302"/>
    </row>
    <row r="3193" spans="2:7">
      <c r="B3193" s="302"/>
      <c r="C3193" s="302"/>
      <c r="D3193" s="302"/>
      <c r="E3193" s="302"/>
      <c r="F3193" s="302"/>
      <c r="G3193" s="302"/>
    </row>
    <row r="3194" spans="2:7">
      <c r="B3194" s="302"/>
      <c r="C3194" s="302"/>
      <c r="D3194" s="302"/>
      <c r="E3194" s="302"/>
      <c r="F3194" s="302"/>
      <c r="G3194" s="302"/>
    </row>
    <row r="3195" spans="2:7">
      <c r="B3195" s="302"/>
      <c r="C3195" s="302"/>
      <c r="D3195" s="302"/>
      <c r="E3195" s="302"/>
      <c r="F3195" s="302"/>
      <c r="G3195" s="302"/>
    </row>
    <row r="3196" spans="2:7">
      <c r="B3196" s="302"/>
      <c r="C3196" s="302"/>
      <c r="D3196" s="302"/>
      <c r="E3196" s="302"/>
      <c r="F3196" s="302"/>
      <c r="G3196" s="302"/>
    </row>
    <row r="3197" spans="2:7">
      <c r="B3197" s="302"/>
      <c r="C3197" s="302"/>
      <c r="D3197" s="302"/>
      <c r="E3197" s="302"/>
      <c r="F3197" s="302"/>
      <c r="G3197" s="302"/>
    </row>
    <row r="3198" spans="2:7">
      <c r="B3198" s="302"/>
      <c r="C3198" s="302"/>
      <c r="D3198" s="302"/>
      <c r="E3198" s="302"/>
      <c r="F3198" s="302"/>
      <c r="G3198" s="302"/>
    </row>
    <row r="3199" spans="2:7">
      <c r="B3199" s="302"/>
      <c r="C3199" s="302"/>
      <c r="D3199" s="302"/>
      <c r="E3199" s="302"/>
      <c r="F3199" s="302"/>
      <c r="G3199" s="302"/>
    </row>
    <row r="3200" spans="2:7">
      <c r="B3200" s="302"/>
      <c r="C3200" s="302"/>
      <c r="D3200" s="302"/>
      <c r="E3200" s="302"/>
      <c r="F3200" s="302"/>
      <c r="G3200" s="302"/>
    </row>
    <row r="3201" spans="2:7">
      <c r="B3201" s="302"/>
      <c r="C3201" s="302"/>
      <c r="D3201" s="302"/>
      <c r="E3201" s="302"/>
      <c r="F3201" s="302"/>
      <c r="G3201" s="302"/>
    </row>
    <row r="3202" spans="2:7">
      <c r="B3202" s="302"/>
      <c r="C3202" s="302"/>
      <c r="D3202" s="302"/>
      <c r="E3202" s="302"/>
      <c r="F3202" s="302"/>
      <c r="G3202" s="302"/>
    </row>
    <row r="3203" spans="2:7">
      <c r="B3203" s="302"/>
      <c r="C3203" s="302"/>
      <c r="D3203" s="302"/>
      <c r="E3203" s="302"/>
      <c r="F3203" s="302"/>
      <c r="G3203" s="302"/>
    </row>
    <row r="3204" spans="2:7">
      <c r="B3204" s="302"/>
      <c r="C3204" s="302"/>
      <c r="D3204" s="302"/>
      <c r="E3204" s="302"/>
      <c r="F3204" s="302"/>
      <c r="G3204" s="302"/>
    </row>
    <row r="3205" spans="2:7">
      <c r="B3205" s="302"/>
      <c r="C3205" s="302"/>
      <c r="D3205" s="302"/>
      <c r="E3205" s="302"/>
      <c r="F3205" s="302"/>
      <c r="G3205" s="302"/>
    </row>
    <row r="3206" spans="2:7">
      <c r="B3206" s="302"/>
      <c r="C3206" s="302"/>
      <c r="D3206" s="302"/>
      <c r="E3206" s="302"/>
      <c r="F3206" s="302"/>
      <c r="G3206" s="302"/>
    </row>
    <row r="3207" spans="2:7">
      <c r="B3207" s="302"/>
      <c r="C3207" s="302"/>
      <c r="D3207" s="302"/>
      <c r="E3207" s="302"/>
      <c r="F3207" s="302"/>
      <c r="G3207" s="302"/>
    </row>
    <row r="3208" spans="2:7">
      <c r="B3208" s="302"/>
      <c r="C3208" s="302"/>
      <c r="D3208" s="302"/>
      <c r="E3208" s="302"/>
      <c r="F3208" s="302"/>
      <c r="G3208" s="302"/>
    </row>
    <row r="3209" spans="2:7">
      <c r="B3209" s="302"/>
      <c r="C3209" s="302"/>
      <c r="D3209" s="302"/>
      <c r="E3209" s="302"/>
      <c r="F3209" s="302"/>
      <c r="G3209" s="302"/>
    </row>
    <row r="3210" spans="2:7">
      <c r="B3210" s="302"/>
      <c r="C3210" s="302"/>
      <c r="D3210" s="302"/>
      <c r="E3210" s="302"/>
      <c r="F3210" s="302"/>
      <c r="G3210" s="302"/>
    </row>
    <row r="3211" spans="2:7">
      <c r="B3211" s="302"/>
      <c r="C3211" s="302"/>
      <c r="D3211" s="302"/>
      <c r="E3211" s="302"/>
      <c r="F3211" s="302"/>
      <c r="G3211" s="302"/>
    </row>
    <row r="3212" spans="2:7">
      <c r="B3212" s="302"/>
      <c r="C3212" s="302"/>
      <c r="D3212" s="302"/>
      <c r="E3212" s="302"/>
      <c r="F3212" s="302"/>
      <c r="G3212" s="302"/>
    </row>
    <row r="3213" spans="2:7">
      <c r="B3213" s="302"/>
      <c r="C3213" s="302"/>
      <c r="D3213" s="302"/>
      <c r="E3213" s="302"/>
      <c r="F3213" s="302"/>
      <c r="G3213" s="302"/>
    </row>
    <row r="3214" spans="2:7">
      <c r="B3214" s="302"/>
      <c r="C3214" s="302"/>
      <c r="D3214" s="302"/>
      <c r="E3214" s="302"/>
      <c r="F3214" s="302"/>
      <c r="G3214" s="302"/>
    </row>
    <row r="3215" spans="2:7">
      <c r="B3215" s="302"/>
      <c r="C3215" s="302"/>
      <c r="D3215" s="302"/>
      <c r="E3215" s="302"/>
      <c r="F3215" s="302"/>
      <c r="G3215" s="302"/>
    </row>
    <row r="3216" spans="2:7">
      <c r="B3216" s="302"/>
      <c r="C3216" s="302"/>
      <c r="D3216" s="302"/>
      <c r="E3216" s="302"/>
      <c r="F3216" s="302"/>
      <c r="G3216" s="302"/>
    </row>
    <row r="3217" spans="2:7">
      <c r="B3217" s="302"/>
      <c r="C3217" s="302"/>
      <c r="D3217" s="302"/>
      <c r="E3217" s="302"/>
      <c r="F3217" s="302"/>
      <c r="G3217" s="302"/>
    </row>
    <row r="3218" spans="2:7">
      <c r="B3218" s="302"/>
      <c r="C3218" s="302"/>
      <c r="D3218" s="302"/>
      <c r="E3218" s="302"/>
      <c r="F3218" s="302"/>
      <c r="G3218" s="302"/>
    </row>
    <row r="3219" spans="2:7">
      <c r="B3219" s="302"/>
      <c r="C3219" s="302"/>
      <c r="D3219" s="302"/>
      <c r="E3219" s="302"/>
      <c r="F3219" s="302"/>
      <c r="G3219" s="302"/>
    </row>
    <row r="3220" spans="2:7">
      <c r="B3220" s="302"/>
      <c r="C3220" s="302"/>
      <c r="D3220" s="302"/>
      <c r="E3220" s="302"/>
      <c r="F3220" s="302"/>
      <c r="G3220" s="302"/>
    </row>
    <row r="3221" spans="2:7">
      <c r="B3221" s="302"/>
      <c r="C3221" s="302"/>
      <c r="D3221" s="302"/>
      <c r="E3221" s="302"/>
      <c r="F3221" s="302"/>
      <c r="G3221" s="302"/>
    </row>
    <row r="3222" spans="2:7">
      <c r="B3222" s="302"/>
      <c r="C3222" s="302"/>
      <c r="D3222" s="302"/>
      <c r="E3222" s="302"/>
      <c r="F3222" s="302"/>
      <c r="G3222" s="302"/>
    </row>
    <row r="3223" spans="2:7">
      <c r="B3223" s="302"/>
      <c r="C3223" s="302"/>
      <c r="D3223" s="302"/>
      <c r="E3223" s="302"/>
      <c r="F3223" s="302"/>
      <c r="G3223" s="302"/>
    </row>
    <row r="3224" spans="2:7">
      <c r="B3224" s="302"/>
      <c r="C3224" s="302"/>
      <c r="D3224" s="302"/>
      <c r="E3224" s="302"/>
      <c r="F3224" s="302"/>
      <c r="G3224" s="302"/>
    </row>
    <row r="3225" spans="2:7">
      <c r="B3225" s="302"/>
      <c r="C3225" s="302"/>
      <c r="D3225" s="302"/>
      <c r="E3225" s="302"/>
      <c r="F3225" s="302"/>
      <c r="G3225" s="302"/>
    </row>
    <row r="3226" spans="2:7">
      <c r="B3226" s="302"/>
      <c r="C3226" s="302"/>
      <c r="D3226" s="302"/>
      <c r="E3226" s="302"/>
      <c r="F3226" s="302"/>
      <c r="G3226" s="302"/>
    </row>
    <row r="3227" spans="2:7">
      <c r="B3227" s="302"/>
      <c r="C3227" s="302"/>
      <c r="D3227" s="302"/>
      <c r="E3227" s="302"/>
      <c r="F3227" s="302"/>
      <c r="G3227" s="302"/>
    </row>
    <row r="3228" spans="2:7">
      <c r="B3228" s="302"/>
      <c r="C3228" s="302"/>
      <c r="D3228" s="302"/>
      <c r="E3228" s="302"/>
      <c r="F3228" s="302"/>
      <c r="G3228" s="302"/>
    </row>
    <row r="3229" spans="2:7">
      <c r="B3229" s="302"/>
      <c r="C3229" s="302"/>
      <c r="D3229" s="302"/>
      <c r="E3229" s="302"/>
      <c r="F3229" s="302"/>
      <c r="G3229" s="302"/>
    </row>
    <row r="3230" spans="2:7">
      <c r="B3230" s="302"/>
      <c r="C3230" s="302"/>
      <c r="D3230" s="302"/>
      <c r="E3230" s="302"/>
      <c r="F3230" s="302"/>
      <c r="G3230" s="302"/>
    </row>
    <row r="3231" spans="2:7">
      <c r="B3231" s="302"/>
      <c r="C3231" s="302"/>
      <c r="D3231" s="302"/>
      <c r="E3231" s="302"/>
      <c r="F3231" s="302"/>
      <c r="G3231" s="302"/>
    </row>
    <row r="3232" spans="2:7">
      <c r="B3232" s="302"/>
      <c r="C3232" s="302"/>
      <c r="D3232" s="302"/>
      <c r="E3232" s="302"/>
      <c r="F3232" s="302"/>
      <c r="G3232" s="302"/>
    </row>
    <row r="3233" spans="2:7">
      <c r="B3233" s="302"/>
      <c r="C3233" s="302"/>
      <c r="D3233" s="302"/>
      <c r="E3233" s="302"/>
      <c r="F3233" s="302"/>
      <c r="G3233" s="302"/>
    </row>
    <row r="3234" spans="2:7">
      <c r="B3234" s="302"/>
      <c r="C3234" s="302"/>
      <c r="D3234" s="302"/>
      <c r="E3234" s="302"/>
      <c r="F3234" s="302"/>
      <c r="G3234" s="302"/>
    </row>
    <row r="3235" spans="2:7">
      <c r="B3235" s="302"/>
      <c r="C3235" s="302"/>
      <c r="D3235" s="302"/>
      <c r="E3235" s="302"/>
      <c r="F3235" s="302"/>
      <c r="G3235" s="302"/>
    </row>
    <row r="3236" spans="2:7">
      <c r="B3236" s="302"/>
      <c r="C3236" s="302"/>
      <c r="D3236" s="302"/>
      <c r="E3236" s="302"/>
      <c r="F3236" s="302"/>
      <c r="G3236" s="302"/>
    </row>
    <row r="3237" spans="2:7">
      <c r="B3237" s="302"/>
      <c r="C3237" s="302"/>
      <c r="D3237" s="302"/>
      <c r="E3237" s="302"/>
      <c r="F3237" s="302"/>
      <c r="G3237" s="302"/>
    </row>
    <row r="3238" spans="2:7">
      <c r="B3238" s="302"/>
      <c r="C3238" s="302"/>
      <c r="D3238" s="302"/>
      <c r="E3238" s="302"/>
      <c r="F3238" s="302"/>
      <c r="G3238" s="302"/>
    </row>
    <row r="3239" spans="2:7">
      <c r="B3239" s="302"/>
      <c r="C3239" s="302"/>
      <c r="D3239" s="302"/>
      <c r="E3239" s="302"/>
      <c r="F3239" s="302"/>
      <c r="G3239" s="302"/>
    </row>
    <row r="3240" spans="2:7">
      <c r="B3240" s="302"/>
      <c r="C3240" s="302"/>
      <c r="D3240" s="302"/>
      <c r="E3240" s="302"/>
      <c r="F3240" s="302"/>
      <c r="G3240" s="302"/>
    </row>
    <row r="3241" spans="2:7">
      <c r="B3241" s="302"/>
      <c r="C3241" s="302"/>
      <c r="D3241" s="302"/>
      <c r="E3241" s="302"/>
      <c r="F3241" s="302"/>
      <c r="G3241" s="302"/>
    </row>
    <row r="3242" spans="2:7">
      <c r="B3242" s="302"/>
      <c r="C3242" s="302"/>
      <c r="D3242" s="302"/>
      <c r="E3242" s="302"/>
      <c r="F3242" s="302"/>
      <c r="G3242" s="302"/>
    </row>
    <row r="3243" spans="2:7">
      <c r="B3243" s="302"/>
      <c r="C3243" s="302"/>
      <c r="D3243" s="302"/>
      <c r="E3243" s="302"/>
      <c r="F3243" s="302"/>
      <c r="G3243" s="302"/>
    </row>
    <row r="3244" spans="2:7">
      <c r="B3244" s="302"/>
      <c r="C3244" s="302"/>
      <c r="D3244" s="302"/>
      <c r="E3244" s="302"/>
      <c r="F3244" s="302"/>
      <c r="G3244" s="302"/>
    </row>
    <row r="3245" spans="2:7">
      <c r="D3245" s="302"/>
      <c r="E3245" s="302"/>
      <c r="F3245" s="302"/>
      <c r="G3245" s="302"/>
    </row>
    <row r="3246" spans="2:7">
      <c r="B3246" s="302"/>
      <c r="C3246" s="302"/>
      <c r="D3246" s="302"/>
      <c r="E3246" s="302"/>
      <c r="F3246" s="302"/>
      <c r="G3246" s="302"/>
    </row>
    <row r="3247" spans="2:7">
      <c r="B3247" s="302"/>
      <c r="C3247" s="302"/>
      <c r="D3247" s="302"/>
      <c r="E3247" s="302"/>
      <c r="F3247" s="302"/>
      <c r="G3247" s="302"/>
    </row>
    <row r="3248" spans="2:7">
      <c r="B3248" s="302"/>
      <c r="C3248" s="302"/>
      <c r="D3248" s="302"/>
      <c r="E3248" s="302"/>
      <c r="F3248" s="302"/>
      <c r="G3248" s="302"/>
    </row>
    <row r="3249" spans="2:7">
      <c r="B3249" s="302"/>
      <c r="C3249" s="302"/>
      <c r="D3249" s="302"/>
      <c r="E3249" s="302"/>
      <c r="F3249" s="302"/>
      <c r="G3249" s="302"/>
    </row>
    <row r="3250" spans="2:7">
      <c r="B3250" s="302"/>
      <c r="C3250" s="302"/>
      <c r="D3250" s="302"/>
      <c r="E3250" s="302"/>
      <c r="F3250" s="302"/>
      <c r="G3250" s="302"/>
    </row>
    <row r="3251" spans="2:7">
      <c r="B3251" s="302"/>
      <c r="C3251" s="302"/>
      <c r="D3251" s="302"/>
      <c r="E3251" s="302"/>
      <c r="F3251" s="302"/>
      <c r="G3251" s="302"/>
    </row>
    <row r="3252" spans="2:7">
      <c r="B3252" s="302"/>
      <c r="C3252" s="302"/>
      <c r="D3252" s="302"/>
      <c r="E3252" s="302"/>
      <c r="F3252" s="302"/>
      <c r="G3252" s="302"/>
    </row>
    <row r="3253" spans="2:7">
      <c r="B3253" s="302"/>
      <c r="C3253" s="302"/>
      <c r="D3253" s="302"/>
      <c r="E3253" s="302"/>
      <c r="F3253" s="302"/>
      <c r="G3253" s="302"/>
    </row>
    <row r="3254" spans="2:7">
      <c r="B3254" s="302"/>
      <c r="C3254" s="302"/>
      <c r="D3254" s="302"/>
      <c r="E3254" s="302"/>
      <c r="F3254" s="302"/>
      <c r="G3254" s="302"/>
    </row>
    <row r="3255" spans="2:7">
      <c r="B3255" s="302"/>
      <c r="C3255" s="302"/>
      <c r="D3255" s="302"/>
      <c r="E3255" s="302"/>
      <c r="F3255" s="302"/>
      <c r="G3255" s="302"/>
    </row>
    <row r="3256" spans="2:7">
      <c r="B3256" s="302"/>
      <c r="C3256" s="302"/>
      <c r="D3256" s="302"/>
      <c r="E3256" s="302"/>
      <c r="F3256" s="302"/>
      <c r="G3256" s="302"/>
    </row>
    <row r="3257" spans="2:7">
      <c r="B3257" s="302"/>
      <c r="C3257" s="302"/>
      <c r="D3257" s="302"/>
      <c r="E3257" s="302"/>
      <c r="F3257" s="302"/>
      <c r="G3257" s="302"/>
    </row>
    <row r="3258" spans="2:7">
      <c r="B3258" s="302"/>
      <c r="C3258" s="302"/>
      <c r="D3258" s="302"/>
      <c r="E3258" s="302"/>
      <c r="F3258" s="302"/>
      <c r="G3258" s="302"/>
    </row>
    <row r="3259" spans="2:7">
      <c r="B3259" s="302"/>
      <c r="C3259" s="302"/>
      <c r="D3259" s="302"/>
      <c r="E3259" s="302"/>
      <c r="F3259" s="302"/>
      <c r="G3259" s="302"/>
    </row>
    <row r="3260" spans="2:7">
      <c r="B3260" s="302"/>
      <c r="C3260" s="302"/>
      <c r="D3260" s="302"/>
      <c r="E3260" s="302"/>
      <c r="F3260" s="302"/>
      <c r="G3260" s="302"/>
    </row>
    <row r="3261" spans="2:7">
      <c r="B3261" s="302"/>
      <c r="C3261" s="302"/>
      <c r="D3261" s="302"/>
      <c r="E3261" s="302"/>
      <c r="F3261" s="302"/>
      <c r="G3261" s="302"/>
    </row>
    <row r="3262" spans="2:7">
      <c r="B3262" s="302"/>
      <c r="C3262" s="302"/>
      <c r="D3262" s="302"/>
      <c r="E3262" s="302"/>
      <c r="F3262" s="302"/>
      <c r="G3262" s="302"/>
    </row>
    <row r="3263" spans="2:7">
      <c r="B3263" s="302"/>
      <c r="C3263" s="302"/>
      <c r="D3263" s="302"/>
      <c r="E3263" s="302"/>
      <c r="F3263" s="302"/>
      <c r="G3263" s="302"/>
    </row>
    <row r="3264" spans="2:7">
      <c r="B3264" s="302"/>
      <c r="C3264" s="302"/>
      <c r="D3264" s="302"/>
      <c r="E3264" s="302"/>
      <c r="F3264" s="302"/>
      <c r="G3264" s="302"/>
    </row>
    <row r="3265" spans="2:7">
      <c r="B3265" s="302"/>
      <c r="C3265" s="302"/>
      <c r="D3265" s="302"/>
      <c r="E3265" s="302"/>
      <c r="F3265" s="302"/>
      <c r="G3265" s="302"/>
    </row>
    <row r="3266" spans="2:7">
      <c r="B3266" s="302"/>
      <c r="C3266" s="302"/>
      <c r="D3266" s="302"/>
      <c r="E3266" s="302"/>
      <c r="F3266" s="302"/>
      <c r="G3266" s="302"/>
    </row>
    <row r="3267" spans="2:7">
      <c r="B3267" s="302"/>
      <c r="C3267" s="302"/>
      <c r="D3267" s="302"/>
      <c r="E3267" s="302"/>
      <c r="F3267" s="302"/>
      <c r="G3267" s="302"/>
    </row>
    <row r="3268" spans="2:7">
      <c r="B3268" s="302"/>
      <c r="C3268" s="302"/>
      <c r="D3268" s="302"/>
      <c r="E3268" s="302"/>
      <c r="F3268" s="302"/>
      <c r="G3268" s="302"/>
    </row>
    <row r="3269" spans="2:7">
      <c r="B3269" s="302"/>
      <c r="C3269" s="302"/>
      <c r="D3269" s="302"/>
      <c r="E3269" s="302"/>
      <c r="F3269" s="302"/>
      <c r="G3269" s="302"/>
    </row>
    <row r="3270" spans="2:7">
      <c r="B3270" s="302"/>
      <c r="C3270" s="302"/>
      <c r="D3270" s="302"/>
      <c r="E3270" s="302"/>
      <c r="F3270" s="302"/>
      <c r="G3270" s="302"/>
    </row>
    <row r="3271" spans="2:7">
      <c r="B3271" s="302"/>
      <c r="C3271" s="302"/>
      <c r="D3271" s="302"/>
      <c r="E3271" s="302"/>
      <c r="F3271" s="302"/>
      <c r="G3271" s="302"/>
    </row>
    <row r="3272" spans="2:7">
      <c r="B3272" s="302"/>
      <c r="C3272" s="302"/>
      <c r="D3272" s="302"/>
      <c r="E3272" s="302"/>
      <c r="F3272" s="302"/>
      <c r="G3272" s="302"/>
    </row>
    <row r="3273" spans="2:7">
      <c r="B3273" s="302"/>
      <c r="C3273" s="302"/>
      <c r="D3273" s="302"/>
      <c r="E3273" s="302"/>
      <c r="F3273" s="302"/>
      <c r="G3273" s="302"/>
    </row>
    <row r="3274" spans="2:7">
      <c r="B3274" s="302"/>
      <c r="C3274" s="302"/>
      <c r="D3274" s="302"/>
      <c r="E3274" s="302"/>
      <c r="F3274" s="302"/>
      <c r="G3274" s="302"/>
    </row>
    <row r="3275" spans="2:7">
      <c r="B3275" s="302"/>
      <c r="C3275" s="302"/>
      <c r="D3275" s="302"/>
      <c r="E3275" s="302"/>
      <c r="F3275" s="302"/>
      <c r="G3275" s="302"/>
    </row>
    <row r="3276" spans="2:7">
      <c r="B3276" s="302"/>
      <c r="C3276" s="302"/>
      <c r="D3276" s="302"/>
      <c r="E3276" s="302"/>
      <c r="F3276" s="302"/>
      <c r="G3276" s="302"/>
    </row>
    <row r="3277" spans="2:7">
      <c r="B3277" s="302"/>
      <c r="C3277" s="302"/>
      <c r="D3277" s="302"/>
      <c r="E3277" s="302"/>
      <c r="F3277" s="302"/>
      <c r="G3277" s="302"/>
    </row>
    <row r="3278" spans="2:7">
      <c r="B3278" s="302"/>
      <c r="C3278" s="302"/>
      <c r="D3278" s="302"/>
      <c r="E3278" s="302"/>
      <c r="F3278" s="302"/>
      <c r="G3278" s="302"/>
    </row>
    <row r="3279" spans="2:7">
      <c r="B3279" s="302"/>
      <c r="C3279" s="302"/>
      <c r="D3279" s="302"/>
      <c r="E3279" s="302"/>
      <c r="F3279" s="302"/>
      <c r="G3279" s="302"/>
    </row>
    <row r="3280" spans="2:7">
      <c r="B3280" s="302"/>
      <c r="C3280" s="302"/>
      <c r="D3280" s="302"/>
      <c r="E3280" s="302"/>
      <c r="F3280" s="302"/>
      <c r="G3280" s="302"/>
    </row>
    <row r="3281" spans="2:7">
      <c r="B3281" s="302"/>
      <c r="C3281" s="302"/>
      <c r="D3281" s="302"/>
      <c r="E3281" s="302"/>
      <c r="F3281" s="302"/>
      <c r="G3281" s="302"/>
    </row>
    <row r="3282" spans="2:7">
      <c r="B3282" s="302"/>
      <c r="C3282" s="302"/>
      <c r="D3282" s="302"/>
      <c r="E3282" s="302"/>
      <c r="F3282" s="302"/>
      <c r="G3282" s="302"/>
    </row>
    <row r="3283" spans="2:7">
      <c r="B3283" s="302"/>
      <c r="C3283" s="302"/>
      <c r="D3283" s="302"/>
      <c r="E3283" s="302"/>
      <c r="F3283" s="302"/>
      <c r="G3283" s="302"/>
    </row>
    <row r="3284" spans="2:7">
      <c r="B3284" s="302"/>
      <c r="C3284" s="302"/>
      <c r="D3284" s="302"/>
      <c r="E3284" s="302"/>
      <c r="F3284" s="302"/>
      <c r="G3284" s="302"/>
    </row>
    <row r="3285" spans="2:7">
      <c r="B3285" s="302"/>
      <c r="C3285" s="302"/>
      <c r="D3285" s="302"/>
      <c r="E3285" s="302"/>
      <c r="F3285" s="302"/>
      <c r="G3285" s="302"/>
    </row>
    <row r="3286" spans="2:7">
      <c r="B3286" s="302"/>
      <c r="C3286" s="302"/>
      <c r="D3286" s="302"/>
      <c r="E3286" s="302"/>
      <c r="F3286" s="302"/>
      <c r="G3286" s="302"/>
    </row>
    <row r="3287" spans="2:7">
      <c r="B3287" s="302"/>
      <c r="C3287" s="302"/>
      <c r="D3287" s="302"/>
      <c r="E3287" s="302"/>
      <c r="F3287" s="302"/>
      <c r="G3287" s="302"/>
    </row>
    <row r="3288" spans="2:7">
      <c r="B3288" s="302"/>
      <c r="C3288" s="302"/>
      <c r="D3288" s="302"/>
      <c r="E3288" s="302"/>
      <c r="F3288" s="302"/>
      <c r="G3288" s="302"/>
    </row>
    <row r="3289" spans="2:7">
      <c r="B3289" s="302"/>
      <c r="C3289" s="302"/>
      <c r="D3289" s="302"/>
      <c r="E3289" s="302"/>
      <c r="F3289" s="302"/>
      <c r="G3289" s="302"/>
    </row>
    <row r="3290" spans="2:7">
      <c r="B3290" s="302"/>
      <c r="C3290" s="302"/>
      <c r="D3290" s="302"/>
      <c r="E3290" s="302"/>
      <c r="F3290" s="302"/>
      <c r="G3290" s="302"/>
    </row>
    <row r="3291" spans="2:7">
      <c r="B3291" s="302"/>
      <c r="C3291" s="302"/>
      <c r="D3291" s="302"/>
      <c r="E3291" s="302"/>
      <c r="F3291" s="302"/>
      <c r="G3291" s="302"/>
    </row>
    <row r="3292" spans="2:7">
      <c r="B3292" s="302"/>
      <c r="C3292" s="302"/>
      <c r="D3292" s="302"/>
      <c r="E3292" s="302"/>
      <c r="F3292" s="302"/>
      <c r="G3292" s="302"/>
    </row>
    <row r="3293" spans="2:7">
      <c r="B3293" s="302"/>
      <c r="C3293" s="302"/>
      <c r="D3293" s="302"/>
      <c r="E3293" s="302"/>
      <c r="F3293" s="302"/>
      <c r="G3293" s="302"/>
    </row>
    <row r="3294" spans="2:7">
      <c r="B3294" s="302"/>
      <c r="C3294" s="302"/>
      <c r="D3294" s="302"/>
      <c r="E3294" s="302"/>
      <c r="F3294" s="302"/>
      <c r="G3294" s="302"/>
    </row>
    <row r="3295" spans="2:7">
      <c r="B3295" s="302"/>
      <c r="C3295" s="302"/>
      <c r="D3295" s="302"/>
      <c r="E3295" s="302"/>
      <c r="F3295" s="302"/>
      <c r="G3295" s="302"/>
    </row>
    <row r="3296" spans="2:7">
      <c r="B3296" s="302"/>
      <c r="C3296" s="302"/>
      <c r="D3296" s="302"/>
      <c r="E3296" s="302"/>
      <c r="F3296" s="302"/>
      <c r="G3296" s="302"/>
    </row>
    <row r="3297" spans="2:7">
      <c r="B3297" s="302"/>
      <c r="C3297" s="302"/>
      <c r="D3297" s="302"/>
      <c r="E3297" s="302"/>
      <c r="F3297" s="302"/>
      <c r="G3297" s="302"/>
    </row>
    <row r="3298" spans="2:7">
      <c r="B3298" s="302"/>
      <c r="C3298" s="302"/>
      <c r="D3298" s="302"/>
      <c r="E3298" s="302"/>
      <c r="F3298" s="302"/>
      <c r="G3298" s="302"/>
    </row>
    <row r="3299" spans="2:7">
      <c r="B3299" s="302"/>
      <c r="C3299" s="302"/>
      <c r="D3299" s="302"/>
      <c r="E3299" s="302"/>
      <c r="F3299" s="302"/>
      <c r="G3299" s="302"/>
    </row>
    <row r="3300" spans="2:7">
      <c r="B3300" s="302"/>
      <c r="C3300" s="302"/>
      <c r="D3300" s="302"/>
      <c r="E3300" s="302"/>
      <c r="F3300" s="302"/>
      <c r="G3300" s="302"/>
    </row>
    <row r="3301" spans="2:7">
      <c r="B3301" s="302"/>
      <c r="C3301" s="302"/>
      <c r="D3301" s="302"/>
      <c r="E3301" s="302"/>
      <c r="F3301" s="302"/>
      <c r="G3301" s="302"/>
    </row>
    <row r="3302" spans="2:7">
      <c r="B3302" s="302"/>
      <c r="C3302" s="302"/>
      <c r="D3302" s="302"/>
      <c r="E3302" s="302"/>
      <c r="F3302" s="302"/>
      <c r="G3302" s="302"/>
    </row>
    <row r="3303" spans="2:7">
      <c r="B3303" s="302"/>
      <c r="C3303" s="302"/>
      <c r="D3303" s="302"/>
      <c r="E3303" s="302"/>
      <c r="F3303" s="302"/>
      <c r="G3303" s="302"/>
    </row>
    <row r="3304" spans="2:7">
      <c r="B3304" s="302"/>
      <c r="C3304" s="302"/>
      <c r="D3304" s="302"/>
      <c r="E3304" s="302"/>
      <c r="F3304" s="302"/>
      <c r="G3304" s="302"/>
    </row>
    <row r="3305" spans="2:7">
      <c r="B3305" s="302"/>
      <c r="C3305" s="302"/>
      <c r="D3305" s="302"/>
      <c r="E3305" s="302"/>
      <c r="F3305" s="302"/>
      <c r="G3305" s="302"/>
    </row>
    <row r="3306" spans="2:7">
      <c r="B3306" s="302"/>
      <c r="C3306" s="302"/>
      <c r="D3306" s="302"/>
      <c r="E3306" s="302"/>
      <c r="F3306" s="302"/>
      <c r="G3306" s="302"/>
    </row>
    <row r="3307" spans="2:7">
      <c r="B3307" s="302"/>
      <c r="C3307" s="302"/>
      <c r="D3307" s="302"/>
      <c r="E3307" s="302"/>
      <c r="F3307" s="302"/>
      <c r="G3307" s="302"/>
    </row>
    <row r="3308" spans="2:7">
      <c r="B3308" s="302"/>
      <c r="C3308" s="302"/>
      <c r="D3308" s="302"/>
      <c r="E3308" s="302"/>
      <c r="F3308" s="302"/>
      <c r="G3308" s="302"/>
    </row>
    <row r="3309" spans="2:7">
      <c r="B3309" s="302"/>
      <c r="C3309" s="302"/>
      <c r="D3309" s="302"/>
      <c r="E3309" s="302"/>
      <c r="F3309" s="302"/>
      <c r="G3309" s="302"/>
    </row>
    <row r="3310" spans="2:7">
      <c r="B3310" s="302"/>
      <c r="C3310" s="302"/>
      <c r="D3310" s="302"/>
      <c r="E3310" s="302"/>
      <c r="F3310" s="302"/>
      <c r="G3310" s="302"/>
    </row>
    <row r="3311" spans="2:7">
      <c r="B3311" s="302"/>
      <c r="C3311" s="302"/>
      <c r="D3311" s="302"/>
      <c r="E3311" s="302"/>
      <c r="F3311" s="302"/>
      <c r="G3311" s="302"/>
    </row>
    <row r="3312" spans="2:7">
      <c r="B3312" s="302"/>
      <c r="C3312" s="302"/>
      <c r="D3312" s="302"/>
      <c r="E3312" s="302"/>
      <c r="F3312" s="302"/>
      <c r="G3312" s="302"/>
    </row>
    <row r="3313" spans="2:7">
      <c r="B3313" s="302"/>
      <c r="C3313" s="302"/>
      <c r="D3313" s="302"/>
      <c r="E3313" s="302"/>
      <c r="F3313" s="302"/>
      <c r="G3313" s="302"/>
    </row>
    <row r="3314" spans="2:7">
      <c r="B3314" s="302"/>
      <c r="C3314" s="302"/>
      <c r="D3314" s="302"/>
      <c r="E3314" s="302"/>
      <c r="F3314" s="302"/>
      <c r="G3314" s="302"/>
    </row>
    <row r="3315" spans="2:7">
      <c r="B3315" s="302"/>
      <c r="C3315" s="302"/>
      <c r="D3315" s="302"/>
      <c r="E3315" s="302"/>
      <c r="F3315" s="302"/>
      <c r="G3315" s="302"/>
    </row>
    <row r="3316" spans="2:7">
      <c r="B3316" s="302"/>
      <c r="C3316" s="302"/>
      <c r="D3316" s="302"/>
      <c r="E3316" s="302"/>
      <c r="F3316" s="302"/>
      <c r="G3316" s="302"/>
    </row>
    <row r="3317" spans="2:7">
      <c r="B3317" s="302"/>
      <c r="C3317" s="302"/>
      <c r="D3317" s="302"/>
      <c r="E3317" s="302"/>
      <c r="F3317" s="302"/>
      <c r="G3317" s="302"/>
    </row>
    <row r="3318" spans="2:7">
      <c r="B3318" s="302"/>
      <c r="C3318" s="302"/>
      <c r="D3318" s="302"/>
      <c r="E3318" s="302"/>
      <c r="F3318" s="302"/>
      <c r="G3318" s="302"/>
    </row>
    <row r="3319" spans="2:7">
      <c r="B3319" s="302"/>
      <c r="C3319" s="302"/>
      <c r="D3319" s="302"/>
      <c r="E3319" s="302"/>
      <c r="F3319" s="302"/>
      <c r="G3319" s="302"/>
    </row>
    <row r="3320" spans="2:7">
      <c r="B3320" s="302"/>
      <c r="C3320" s="302"/>
      <c r="D3320" s="302"/>
      <c r="E3320" s="302"/>
      <c r="F3320" s="302"/>
      <c r="G3320" s="302"/>
    </row>
    <row r="3321" spans="2:7">
      <c r="B3321" s="302"/>
      <c r="C3321" s="302"/>
      <c r="D3321" s="302"/>
      <c r="E3321" s="302"/>
      <c r="F3321" s="302"/>
      <c r="G3321" s="302"/>
    </row>
    <row r="3322" spans="2:7">
      <c r="B3322" s="302"/>
      <c r="C3322" s="302"/>
      <c r="D3322" s="302"/>
      <c r="E3322" s="302"/>
      <c r="F3322" s="302"/>
      <c r="G3322" s="302"/>
    </row>
    <row r="3323" spans="2:7">
      <c r="B3323" s="302"/>
      <c r="C3323" s="302"/>
      <c r="D3323" s="302"/>
      <c r="E3323" s="302"/>
      <c r="F3323" s="302"/>
      <c r="G3323" s="302"/>
    </row>
    <row r="3324" spans="2:7">
      <c r="B3324" s="302"/>
      <c r="C3324" s="302"/>
      <c r="D3324" s="302"/>
      <c r="E3324" s="302"/>
      <c r="F3324" s="302"/>
      <c r="G3324" s="302"/>
    </row>
    <row r="3325" spans="2:7">
      <c r="B3325" s="302"/>
      <c r="C3325" s="302"/>
      <c r="D3325" s="302"/>
      <c r="E3325" s="302"/>
      <c r="F3325" s="302"/>
      <c r="G3325" s="302"/>
    </row>
    <row r="3326" spans="2:7">
      <c r="B3326" s="302"/>
      <c r="C3326" s="302"/>
      <c r="D3326" s="302"/>
      <c r="E3326" s="302"/>
      <c r="F3326" s="302"/>
      <c r="G3326" s="302"/>
    </row>
    <row r="3327" spans="2:7">
      <c r="B3327" s="302"/>
      <c r="C3327" s="302"/>
      <c r="D3327" s="302"/>
      <c r="E3327" s="302"/>
      <c r="F3327" s="302"/>
      <c r="G3327" s="302"/>
    </row>
    <row r="3328" spans="2:7">
      <c r="B3328" s="302"/>
      <c r="C3328" s="302"/>
      <c r="D3328" s="302"/>
      <c r="E3328" s="302"/>
      <c r="F3328" s="302"/>
      <c r="G3328" s="302"/>
    </row>
    <row r="3329" spans="2:7">
      <c r="B3329" s="302"/>
      <c r="C3329" s="302"/>
      <c r="D3329" s="302"/>
      <c r="E3329" s="302"/>
      <c r="F3329" s="302"/>
      <c r="G3329" s="302"/>
    </row>
    <row r="3330" spans="2:7">
      <c r="B3330" s="302"/>
      <c r="C3330" s="302"/>
      <c r="D3330" s="302"/>
      <c r="E3330" s="302"/>
      <c r="F3330" s="302"/>
      <c r="G3330" s="302"/>
    </row>
    <row r="3331" spans="2:7">
      <c r="B3331" s="302"/>
      <c r="C3331" s="302"/>
      <c r="D3331" s="302"/>
      <c r="E3331" s="302"/>
      <c r="F3331" s="302"/>
      <c r="G3331" s="302"/>
    </row>
    <row r="3332" spans="2:7">
      <c r="B3332" s="302"/>
      <c r="C3332" s="302"/>
      <c r="D3332" s="302"/>
      <c r="E3332" s="302"/>
      <c r="F3332" s="302"/>
      <c r="G3332" s="302"/>
    </row>
    <row r="3333" spans="2:7">
      <c r="B3333" s="302"/>
      <c r="C3333" s="302"/>
      <c r="D3333" s="302"/>
      <c r="E3333" s="302"/>
      <c r="F3333" s="302"/>
      <c r="G3333" s="302"/>
    </row>
    <row r="3334" spans="2:7">
      <c r="B3334" s="302"/>
      <c r="C3334" s="302"/>
      <c r="D3334" s="302"/>
      <c r="E3334" s="302"/>
      <c r="F3334" s="302"/>
      <c r="G3334" s="302"/>
    </row>
    <row r="3335" spans="2:7">
      <c r="B3335" s="302"/>
      <c r="C3335" s="302"/>
      <c r="D3335" s="302"/>
      <c r="E3335" s="302"/>
      <c r="F3335" s="302"/>
      <c r="G3335" s="302"/>
    </row>
    <row r="3336" spans="2:7">
      <c r="B3336" s="302"/>
      <c r="C3336" s="302"/>
      <c r="D3336" s="302"/>
      <c r="E3336" s="302"/>
      <c r="F3336" s="302"/>
      <c r="G3336" s="302"/>
    </row>
    <row r="3337" spans="2:7">
      <c r="B3337" s="302"/>
      <c r="C3337" s="302"/>
      <c r="D3337" s="302"/>
      <c r="E3337" s="302"/>
      <c r="F3337" s="302"/>
      <c r="G3337" s="302"/>
    </row>
    <row r="3338" spans="2:7">
      <c r="B3338" s="302"/>
      <c r="C3338" s="302"/>
      <c r="D3338" s="302"/>
      <c r="E3338" s="302"/>
      <c r="F3338" s="302"/>
      <c r="G3338" s="302"/>
    </row>
    <row r="3339" spans="2:7">
      <c r="B3339" s="302"/>
      <c r="C3339" s="302"/>
      <c r="D3339" s="302"/>
      <c r="E3339" s="302"/>
      <c r="F3339" s="302"/>
      <c r="G3339" s="302"/>
    </row>
    <row r="3340" spans="2:7">
      <c r="B3340" s="302"/>
      <c r="C3340" s="302"/>
      <c r="D3340" s="302"/>
      <c r="E3340" s="302"/>
      <c r="F3340" s="302"/>
      <c r="G3340" s="302"/>
    </row>
    <row r="3341" spans="2:7">
      <c r="B3341" s="302"/>
      <c r="C3341" s="302"/>
      <c r="D3341" s="302"/>
      <c r="E3341" s="302"/>
      <c r="F3341" s="302"/>
      <c r="G3341" s="302"/>
    </row>
    <row r="3342" spans="2:7">
      <c r="B3342" s="302"/>
      <c r="C3342" s="302"/>
      <c r="D3342" s="302"/>
      <c r="E3342" s="302"/>
      <c r="F3342" s="302"/>
      <c r="G3342" s="302"/>
    </row>
    <row r="3343" spans="2:7">
      <c r="B3343" s="302"/>
      <c r="C3343" s="302"/>
      <c r="D3343" s="302"/>
      <c r="E3343" s="302"/>
      <c r="F3343" s="302"/>
      <c r="G3343" s="302"/>
    </row>
    <row r="3344" spans="2:7">
      <c r="B3344" s="302"/>
      <c r="C3344" s="302"/>
      <c r="D3344" s="302"/>
      <c r="E3344" s="302"/>
      <c r="F3344" s="302"/>
      <c r="G3344" s="302"/>
    </row>
    <row r="3345" spans="2:7">
      <c r="B3345" s="302"/>
      <c r="C3345" s="302"/>
      <c r="D3345" s="302"/>
      <c r="E3345" s="302"/>
      <c r="F3345" s="302"/>
      <c r="G3345" s="302"/>
    </row>
    <row r="3346" spans="2:7">
      <c r="B3346" s="302"/>
      <c r="C3346" s="302"/>
      <c r="D3346" s="302"/>
      <c r="E3346" s="302"/>
      <c r="F3346" s="302"/>
      <c r="G3346" s="302"/>
    </row>
    <row r="3347" spans="2:7">
      <c r="B3347" s="302"/>
      <c r="C3347" s="302"/>
      <c r="D3347" s="302"/>
      <c r="E3347" s="302"/>
      <c r="F3347" s="302"/>
      <c r="G3347" s="302"/>
    </row>
    <row r="3348" spans="2:7">
      <c r="B3348" s="302"/>
      <c r="C3348" s="302"/>
      <c r="D3348" s="302"/>
      <c r="E3348" s="302"/>
      <c r="F3348" s="302"/>
      <c r="G3348" s="302"/>
    </row>
    <row r="3349" spans="2:7">
      <c r="B3349" s="302"/>
      <c r="C3349" s="302"/>
      <c r="D3349" s="302"/>
      <c r="E3349" s="302"/>
      <c r="F3349" s="302"/>
      <c r="G3349" s="302"/>
    </row>
    <row r="3350" spans="2:7">
      <c r="B3350" s="302"/>
      <c r="C3350" s="302"/>
      <c r="D3350" s="302"/>
      <c r="E3350" s="302"/>
      <c r="F3350" s="302"/>
      <c r="G3350" s="302"/>
    </row>
    <row r="3351" spans="2:7">
      <c r="B3351" s="302"/>
      <c r="C3351" s="302"/>
      <c r="D3351" s="302"/>
      <c r="E3351" s="302"/>
      <c r="F3351" s="302"/>
      <c r="G3351" s="302"/>
    </row>
    <row r="3352" spans="2:7">
      <c r="B3352" s="302"/>
      <c r="C3352" s="302"/>
      <c r="D3352" s="302"/>
      <c r="E3352" s="302"/>
      <c r="F3352" s="302"/>
      <c r="G3352" s="302"/>
    </row>
    <row r="3353" spans="2:7">
      <c r="B3353" s="302"/>
      <c r="C3353" s="302"/>
      <c r="D3353" s="302"/>
      <c r="E3353" s="302"/>
      <c r="F3353" s="302"/>
      <c r="G3353" s="302"/>
    </row>
    <row r="3354" spans="2:7">
      <c r="B3354" s="302"/>
      <c r="C3354" s="302"/>
      <c r="D3354" s="302"/>
      <c r="E3354" s="302"/>
      <c r="F3354" s="302"/>
      <c r="G3354" s="302"/>
    </row>
    <row r="3355" spans="2:7">
      <c r="B3355" s="302"/>
      <c r="C3355" s="302"/>
      <c r="D3355" s="302"/>
      <c r="E3355" s="302"/>
      <c r="F3355" s="302"/>
      <c r="G3355" s="302"/>
    </row>
    <row r="3356" spans="2:7">
      <c r="B3356" s="302"/>
      <c r="C3356" s="302"/>
      <c r="D3356" s="302"/>
      <c r="E3356" s="302"/>
      <c r="F3356" s="302"/>
      <c r="G3356" s="302"/>
    </row>
    <row r="3357" spans="2:7">
      <c r="B3357" s="302"/>
      <c r="C3357" s="302"/>
      <c r="D3357" s="302"/>
      <c r="E3357" s="302"/>
      <c r="F3357" s="302"/>
      <c r="G3357" s="302"/>
    </row>
    <row r="3358" spans="2:7">
      <c r="B3358" s="302"/>
      <c r="C3358" s="302"/>
      <c r="D3358" s="302"/>
      <c r="E3358" s="302"/>
      <c r="F3358" s="302"/>
      <c r="G3358" s="302"/>
    </row>
    <row r="3359" spans="2:7">
      <c r="B3359" s="302"/>
      <c r="C3359" s="302"/>
      <c r="D3359" s="302"/>
      <c r="E3359" s="302"/>
      <c r="F3359" s="302"/>
      <c r="G3359" s="302"/>
    </row>
    <row r="3360" spans="2:7">
      <c r="B3360" s="302"/>
      <c r="C3360" s="302"/>
      <c r="D3360" s="302"/>
      <c r="E3360" s="302"/>
      <c r="F3360" s="302"/>
      <c r="G3360" s="302"/>
    </row>
    <row r="3361" spans="2:7">
      <c r="B3361" s="302"/>
      <c r="C3361" s="302"/>
      <c r="D3361" s="302"/>
      <c r="E3361" s="302"/>
      <c r="F3361" s="302"/>
      <c r="G3361" s="302"/>
    </row>
    <row r="3362" spans="2:7">
      <c r="B3362" s="302"/>
      <c r="C3362" s="302"/>
      <c r="D3362" s="302"/>
      <c r="E3362" s="302"/>
      <c r="F3362" s="302"/>
      <c r="G3362" s="302"/>
    </row>
    <row r="3363" spans="2:7">
      <c r="B3363" s="302"/>
      <c r="C3363" s="302"/>
      <c r="D3363" s="302"/>
      <c r="E3363" s="302"/>
      <c r="F3363" s="302"/>
      <c r="G3363" s="302"/>
    </row>
    <row r="3364" spans="2:7">
      <c r="B3364" s="302"/>
      <c r="C3364" s="302"/>
      <c r="D3364" s="302"/>
      <c r="E3364" s="302"/>
      <c r="F3364" s="302"/>
      <c r="G3364" s="302"/>
    </row>
    <row r="3365" spans="2:7">
      <c r="D3365" s="302"/>
      <c r="E3365" s="302"/>
      <c r="F3365" s="302"/>
      <c r="G3365" s="302"/>
    </row>
    <row r="3366" spans="2:7">
      <c r="B3366" s="302"/>
      <c r="C3366" s="302"/>
      <c r="D3366" s="302"/>
      <c r="E3366" s="302"/>
      <c r="F3366" s="302"/>
      <c r="G3366" s="302"/>
    </row>
    <row r="3367" spans="2:7">
      <c r="B3367" s="302"/>
      <c r="C3367" s="302"/>
      <c r="D3367" s="302"/>
      <c r="E3367" s="302"/>
      <c r="F3367" s="302"/>
      <c r="G3367" s="302"/>
    </row>
    <row r="3368" spans="2:7">
      <c r="B3368" s="302"/>
      <c r="C3368" s="302"/>
      <c r="D3368" s="302"/>
      <c r="E3368" s="302"/>
      <c r="F3368" s="302"/>
      <c r="G3368" s="302"/>
    </row>
    <row r="3369" spans="2:7">
      <c r="B3369" s="302"/>
      <c r="C3369" s="302"/>
      <c r="D3369" s="302"/>
      <c r="E3369" s="302"/>
      <c r="F3369" s="302"/>
      <c r="G3369" s="302"/>
    </row>
    <row r="3370" spans="2:7">
      <c r="B3370" s="302"/>
      <c r="C3370" s="302"/>
      <c r="D3370" s="302"/>
      <c r="E3370" s="302"/>
      <c r="F3370" s="302"/>
      <c r="G3370" s="302"/>
    </row>
    <row r="3371" spans="2:7">
      <c r="B3371" s="302"/>
      <c r="C3371" s="302"/>
      <c r="D3371" s="302"/>
      <c r="E3371" s="302"/>
      <c r="F3371" s="302"/>
      <c r="G3371" s="302"/>
    </row>
    <row r="3372" spans="2:7">
      <c r="B3372" s="302"/>
      <c r="C3372" s="302"/>
      <c r="D3372" s="302"/>
      <c r="E3372" s="302"/>
      <c r="F3372" s="302"/>
      <c r="G3372" s="302"/>
    </row>
    <row r="3373" spans="2:7">
      <c r="B3373" s="302"/>
      <c r="C3373" s="302"/>
      <c r="D3373" s="302"/>
      <c r="E3373" s="302"/>
      <c r="F3373" s="302"/>
      <c r="G3373" s="302"/>
    </row>
    <row r="3374" spans="2:7">
      <c r="B3374" s="302"/>
      <c r="C3374" s="302"/>
      <c r="D3374" s="302"/>
      <c r="E3374" s="302"/>
      <c r="F3374" s="302"/>
      <c r="G3374" s="302"/>
    </row>
    <row r="3375" spans="2:7">
      <c r="B3375" s="302"/>
      <c r="C3375" s="302"/>
      <c r="D3375" s="302"/>
      <c r="E3375" s="302"/>
      <c r="F3375" s="302"/>
      <c r="G3375" s="302"/>
    </row>
    <row r="3376" spans="2:7">
      <c r="B3376" s="302"/>
      <c r="C3376" s="302"/>
      <c r="D3376" s="302"/>
      <c r="E3376" s="302"/>
      <c r="F3376" s="302"/>
      <c r="G3376" s="302"/>
    </row>
    <row r="3377" spans="2:7">
      <c r="B3377" s="302"/>
      <c r="C3377" s="302"/>
      <c r="D3377" s="302"/>
      <c r="E3377" s="302"/>
      <c r="F3377" s="302"/>
      <c r="G3377" s="302"/>
    </row>
    <row r="3378" spans="2:7">
      <c r="B3378" s="302"/>
      <c r="C3378" s="302"/>
      <c r="D3378" s="302"/>
      <c r="E3378" s="302"/>
      <c r="F3378" s="302"/>
      <c r="G3378" s="302"/>
    </row>
    <row r="3379" spans="2:7">
      <c r="B3379" s="302"/>
      <c r="C3379" s="302"/>
      <c r="D3379" s="302"/>
      <c r="E3379" s="302"/>
      <c r="F3379" s="302"/>
      <c r="G3379" s="302"/>
    </row>
    <row r="3380" spans="2:7">
      <c r="B3380" s="302"/>
      <c r="C3380" s="302"/>
      <c r="D3380" s="302"/>
      <c r="E3380" s="302"/>
      <c r="F3380" s="302"/>
      <c r="G3380" s="302"/>
    </row>
    <row r="3381" spans="2:7">
      <c r="B3381" s="302"/>
      <c r="C3381" s="302"/>
      <c r="D3381" s="302"/>
      <c r="E3381" s="302"/>
      <c r="F3381" s="302"/>
      <c r="G3381" s="302"/>
    </row>
    <row r="3382" spans="2:7">
      <c r="B3382" s="302"/>
      <c r="C3382" s="302"/>
      <c r="D3382" s="302"/>
      <c r="E3382" s="302"/>
      <c r="F3382" s="302"/>
      <c r="G3382" s="302"/>
    </row>
    <row r="3383" spans="2:7">
      <c r="B3383" s="302"/>
      <c r="C3383" s="302"/>
      <c r="D3383" s="302"/>
      <c r="E3383" s="302"/>
      <c r="F3383" s="302"/>
      <c r="G3383" s="302"/>
    </row>
    <row r="3384" spans="2:7">
      <c r="B3384" s="302"/>
      <c r="C3384" s="302"/>
      <c r="D3384" s="302"/>
      <c r="E3384" s="302"/>
      <c r="F3384" s="302"/>
      <c r="G3384" s="302"/>
    </row>
    <row r="3385" spans="2:7">
      <c r="B3385" s="302"/>
      <c r="C3385" s="302"/>
      <c r="D3385" s="302"/>
      <c r="E3385" s="302"/>
      <c r="F3385" s="302"/>
      <c r="G3385" s="302"/>
    </row>
    <row r="3386" spans="2:7">
      <c r="B3386" s="302"/>
      <c r="C3386" s="302"/>
      <c r="D3386" s="302"/>
      <c r="E3386" s="302"/>
      <c r="F3386" s="302"/>
      <c r="G3386" s="302"/>
    </row>
    <row r="3387" spans="2:7">
      <c r="B3387" s="302"/>
      <c r="C3387" s="302"/>
      <c r="D3387" s="302"/>
      <c r="E3387" s="302"/>
      <c r="F3387" s="302"/>
      <c r="G3387" s="302"/>
    </row>
    <row r="3388" spans="2:7">
      <c r="B3388" s="302"/>
      <c r="C3388" s="302"/>
      <c r="D3388" s="302"/>
      <c r="E3388" s="302"/>
      <c r="F3388" s="302"/>
      <c r="G3388" s="302"/>
    </row>
    <row r="3389" spans="2:7">
      <c r="B3389" s="302"/>
      <c r="C3389" s="302"/>
      <c r="D3389" s="302"/>
      <c r="E3389" s="302"/>
      <c r="F3389" s="302"/>
      <c r="G3389" s="302"/>
    </row>
    <row r="3390" spans="2:7">
      <c r="B3390" s="302"/>
      <c r="C3390" s="302"/>
      <c r="D3390" s="302"/>
      <c r="E3390" s="302"/>
      <c r="F3390" s="302"/>
      <c r="G3390" s="302"/>
    </row>
    <row r="3391" spans="2:7">
      <c r="B3391" s="302"/>
      <c r="C3391" s="302"/>
      <c r="D3391" s="302"/>
      <c r="E3391" s="302"/>
      <c r="F3391" s="302"/>
      <c r="G3391" s="302"/>
    </row>
    <row r="3392" spans="2:7">
      <c r="B3392" s="302"/>
      <c r="C3392" s="302"/>
      <c r="D3392" s="302"/>
      <c r="E3392" s="302"/>
      <c r="F3392" s="302"/>
      <c r="G3392" s="302"/>
    </row>
    <row r="3393" spans="2:7">
      <c r="B3393" s="302"/>
      <c r="C3393" s="302"/>
      <c r="D3393" s="302"/>
      <c r="E3393" s="302"/>
      <c r="F3393" s="302"/>
      <c r="G3393" s="302"/>
    </row>
    <row r="3394" spans="2:7">
      <c r="B3394" s="302"/>
      <c r="C3394" s="302"/>
      <c r="D3394" s="302"/>
      <c r="E3394" s="302"/>
      <c r="F3394" s="302"/>
      <c r="G3394" s="302"/>
    </row>
    <row r="3395" spans="2:7">
      <c r="B3395" s="302"/>
      <c r="C3395" s="302"/>
      <c r="D3395" s="302"/>
      <c r="E3395" s="302"/>
      <c r="F3395" s="302"/>
      <c r="G3395" s="302"/>
    </row>
    <row r="3396" spans="2:7">
      <c r="B3396" s="302"/>
      <c r="C3396" s="302"/>
      <c r="D3396" s="302"/>
      <c r="E3396" s="302"/>
      <c r="F3396" s="302"/>
      <c r="G3396" s="302"/>
    </row>
    <row r="3397" spans="2:7">
      <c r="B3397" s="302"/>
      <c r="C3397" s="302"/>
      <c r="D3397" s="302"/>
      <c r="E3397" s="302"/>
      <c r="F3397" s="302"/>
      <c r="G3397" s="302"/>
    </row>
    <row r="3398" spans="2:7">
      <c r="B3398" s="302"/>
      <c r="C3398" s="302"/>
      <c r="D3398" s="302"/>
      <c r="E3398" s="302"/>
      <c r="F3398" s="302"/>
      <c r="G3398" s="302"/>
    </row>
    <row r="3399" spans="2:7">
      <c r="B3399" s="302"/>
      <c r="C3399" s="302"/>
      <c r="D3399" s="302"/>
      <c r="E3399" s="302"/>
      <c r="F3399" s="302"/>
      <c r="G3399" s="302"/>
    </row>
    <row r="3400" spans="2:7">
      <c r="B3400" s="302"/>
      <c r="C3400" s="302"/>
      <c r="D3400" s="302"/>
      <c r="E3400" s="302"/>
      <c r="F3400" s="302"/>
      <c r="G3400" s="302"/>
    </row>
    <row r="3401" spans="2:7">
      <c r="B3401" s="302"/>
      <c r="C3401" s="302"/>
      <c r="D3401" s="302"/>
      <c r="E3401" s="302"/>
      <c r="F3401" s="302"/>
      <c r="G3401" s="302"/>
    </row>
    <row r="3402" spans="2:7">
      <c r="B3402" s="302"/>
      <c r="C3402" s="302"/>
      <c r="D3402" s="302"/>
      <c r="E3402" s="302"/>
      <c r="F3402" s="302"/>
      <c r="G3402" s="302"/>
    </row>
    <row r="3403" spans="2:7">
      <c r="B3403" s="302"/>
      <c r="C3403" s="302"/>
      <c r="D3403" s="302"/>
      <c r="E3403" s="302"/>
      <c r="F3403" s="302"/>
      <c r="G3403" s="302"/>
    </row>
    <row r="3404" spans="2:7">
      <c r="B3404" s="302"/>
      <c r="C3404" s="302"/>
      <c r="D3404" s="302"/>
      <c r="E3404" s="302"/>
      <c r="F3404" s="302"/>
      <c r="G3404" s="302"/>
    </row>
    <row r="3405" spans="2:7">
      <c r="B3405" s="302"/>
      <c r="C3405" s="302"/>
      <c r="D3405" s="302"/>
      <c r="E3405" s="302"/>
      <c r="F3405" s="302"/>
      <c r="G3405" s="302"/>
    </row>
    <row r="3406" spans="2:7">
      <c r="B3406" s="302"/>
      <c r="C3406" s="302"/>
      <c r="D3406" s="302"/>
      <c r="E3406" s="302"/>
      <c r="F3406" s="302"/>
      <c r="G3406" s="302"/>
    </row>
    <row r="3407" spans="2:7">
      <c r="B3407" s="302"/>
      <c r="C3407" s="302"/>
      <c r="D3407" s="302"/>
      <c r="E3407" s="302"/>
      <c r="F3407" s="302"/>
      <c r="G3407" s="302"/>
    </row>
    <row r="3408" spans="2:7">
      <c r="B3408" s="302"/>
      <c r="C3408" s="302"/>
      <c r="D3408" s="302"/>
      <c r="E3408" s="302"/>
      <c r="F3408" s="302"/>
      <c r="G3408" s="302"/>
    </row>
    <row r="3409" spans="2:7">
      <c r="B3409" s="302"/>
      <c r="C3409" s="302"/>
      <c r="D3409" s="302"/>
      <c r="E3409" s="302"/>
      <c r="F3409" s="302"/>
      <c r="G3409" s="302"/>
    </row>
    <row r="3410" spans="2:7">
      <c r="B3410" s="302"/>
      <c r="C3410" s="302"/>
      <c r="D3410" s="302"/>
      <c r="E3410" s="302"/>
      <c r="F3410" s="302"/>
      <c r="G3410" s="302"/>
    </row>
    <row r="3411" spans="2:7">
      <c r="B3411" s="302"/>
      <c r="C3411" s="302"/>
      <c r="D3411" s="302"/>
      <c r="E3411" s="302"/>
      <c r="F3411" s="302"/>
      <c r="G3411" s="302"/>
    </row>
    <row r="3412" spans="2:7">
      <c r="B3412" s="302"/>
      <c r="C3412" s="302"/>
      <c r="D3412" s="302"/>
      <c r="E3412" s="302"/>
      <c r="F3412" s="302"/>
      <c r="G3412" s="302"/>
    </row>
    <row r="3413" spans="2:7">
      <c r="B3413" s="302"/>
      <c r="C3413" s="302"/>
      <c r="D3413" s="302"/>
      <c r="E3413" s="302"/>
      <c r="F3413" s="302"/>
      <c r="G3413" s="302"/>
    </row>
    <row r="3414" spans="2:7">
      <c r="B3414" s="302"/>
      <c r="C3414" s="302"/>
      <c r="D3414" s="302"/>
      <c r="E3414" s="302"/>
      <c r="F3414" s="302"/>
      <c r="G3414" s="302"/>
    </row>
    <row r="3415" spans="2:7">
      <c r="B3415" s="302"/>
      <c r="C3415" s="302"/>
      <c r="D3415" s="302"/>
      <c r="E3415" s="302"/>
      <c r="F3415" s="302"/>
      <c r="G3415" s="302"/>
    </row>
    <row r="3416" spans="2:7">
      <c r="B3416" s="302"/>
      <c r="C3416" s="302"/>
      <c r="D3416" s="302"/>
      <c r="E3416" s="302"/>
      <c r="F3416" s="302"/>
      <c r="G3416" s="302"/>
    </row>
    <row r="3417" spans="2:7">
      <c r="B3417" s="302"/>
      <c r="C3417" s="302"/>
      <c r="D3417" s="302"/>
      <c r="E3417" s="302"/>
      <c r="F3417" s="302"/>
      <c r="G3417" s="302"/>
    </row>
    <row r="3418" spans="2:7">
      <c r="B3418" s="302"/>
      <c r="C3418" s="302"/>
      <c r="D3418" s="302"/>
      <c r="E3418" s="302"/>
      <c r="F3418" s="302"/>
      <c r="G3418" s="302"/>
    </row>
    <row r="3419" spans="2:7">
      <c r="B3419" s="302"/>
      <c r="C3419" s="302"/>
      <c r="D3419" s="302"/>
      <c r="E3419" s="302"/>
      <c r="F3419" s="302"/>
      <c r="G3419" s="302"/>
    </row>
    <row r="3420" spans="2:7">
      <c r="B3420" s="302"/>
      <c r="C3420" s="302"/>
      <c r="D3420" s="302"/>
      <c r="E3420" s="302"/>
      <c r="F3420" s="302"/>
      <c r="G3420" s="302"/>
    </row>
    <row r="3421" spans="2:7">
      <c r="B3421" s="302"/>
      <c r="C3421" s="302"/>
      <c r="D3421" s="302"/>
      <c r="E3421" s="302"/>
      <c r="F3421" s="302"/>
      <c r="G3421" s="302"/>
    </row>
    <row r="3422" spans="2:7">
      <c r="B3422" s="302"/>
      <c r="C3422" s="302"/>
      <c r="D3422" s="302"/>
      <c r="E3422" s="302"/>
      <c r="F3422" s="302"/>
      <c r="G3422" s="302"/>
    </row>
    <row r="3423" spans="2:7">
      <c r="B3423" s="302"/>
      <c r="C3423" s="302"/>
      <c r="D3423" s="302"/>
      <c r="E3423" s="302"/>
      <c r="F3423" s="302"/>
      <c r="G3423" s="302"/>
    </row>
    <row r="3424" spans="2:7">
      <c r="B3424" s="302"/>
      <c r="C3424" s="302"/>
      <c r="D3424" s="302"/>
      <c r="E3424" s="302"/>
      <c r="F3424" s="302"/>
      <c r="G3424" s="302"/>
    </row>
    <row r="3425" spans="2:7">
      <c r="B3425" s="302"/>
      <c r="C3425" s="302"/>
      <c r="D3425" s="302"/>
      <c r="E3425" s="302"/>
      <c r="F3425" s="302"/>
      <c r="G3425" s="302"/>
    </row>
    <row r="3426" spans="2:7">
      <c r="B3426" s="302"/>
      <c r="C3426" s="302"/>
      <c r="D3426" s="302"/>
      <c r="E3426" s="302"/>
      <c r="F3426" s="302"/>
      <c r="G3426" s="302"/>
    </row>
    <row r="3427" spans="2:7">
      <c r="B3427" s="302"/>
      <c r="C3427" s="302"/>
      <c r="D3427" s="302"/>
      <c r="E3427" s="302"/>
      <c r="F3427" s="302"/>
      <c r="G3427" s="302"/>
    </row>
    <row r="3428" spans="2:7">
      <c r="B3428" s="302"/>
      <c r="C3428" s="302"/>
      <c r="D3428" s="302"/>
      <c r="E3428" s="302"/>
      <c r="F3428" s="302"/>
      <c r="G3428" s="302"/>
    </row>
    <row r="3429" spans="2:7">
      <c r="B3429" s="302"/>
      <c r="C3429" s="302"/>
      <c r="D3429" s="302"/>
      <c r="E3429" s="302"/>
      <c r="F3429" s="302"/>
      <c r="G3429" s="302"/>
    </row>
    <row r="3430" spans="2:7">
      <c r="B3430" s="302"/>
      <c r="C3430" s="302"/>
      <c r="D3430" s="302"/>
      <c r="E3430" s="302"/>
      <c r="F3430" s="302"/>
      <c r="G3430" s="302"/>
    </row>
    <row r="3431" spans="2:7">
      <c r="B3431" s="302"/>
      <c r="C3431" s="302"/>
      <c r="D3431" s="302"/>
      <c r="E3431" s="302"/>
      <c r="F3431" s="302"/>
      <c r="G3431" s="302"/>
    </row>
    <row r="3432" spans="2:7">
      <c r="B3432" s="302"/>
      <c r="C3432" s="302"/>
      <c r="D3432" s="302"/>
      <c r="E3432" s="302"/>
      <c r="F3432" s="302"/>
      <c r="G3432" s="302"/>
    </row>
    <row r="3433" spans="2:7">
      <c r="B3433" s="302"/>
      <c r="C3433" s="302"/>
      <c r="D3433" s="302"/>
      <c r="E3433" s="302"/>
      <c r="F3433" s="302"/>
      <c r="G3433" s="302"/>
    </row>
    <row r="3434" spans="2:7">
      <c r="B3434" s="302"/>
      <c r="C3434" s="302"/>
      <c r="D3434" s="302"/>
      <c r="E3434" s="302"/>
      <c r="F3434" s="302"/>
      <c r="G3434" s="302"/>
    </row>
    <row r="3435" spans="2:7">
      <c r="B3435" s="302"/>
      <c r="C3435" s="302"/>
      <c r="D3435" s="302"/>
      <c r="E3435" s="302"/>
      <c r="F3435" s="302"/>
      <c r="G3435" s="302"/>
    </row>
    <row r="3436" spans="2:7">
      <c r="B3436" s="302"/>
      <c r="C3436" s="302"/>
      <c r="D3436" s="302"/>
      <c r="E3436" s="302"/>
      <c r="F3436" s="302"/>
      <c r="G3436" s="302"/>
    </row>
    <row r="3437" spans="2:7">
      <c r="B3437" s="302"/>
      <c r="C3437" s="302"/>
      <c r="D3437" s="302"/>
      <c r="E3437" s="302"/>
      <c r="F3437" s="302"/>
      <c r="G3437" s="302"/>
    </row>
    <row r="3438" spans="2:7">
      <c r="B3438" s="302"/>
      <c r="C3438" s="302"/>
      <c r="D3438" s="302"/>
      <c r="E3438" s="302"/>
      <c r="F3438" s="302"/>
      <c r="G3438" s="302"/>
    </row>
    <row r="3439" spans="2:7">
      <c r="B3439" s="302"/>
      <c r="C3439" s="302"/>
      <c r="D3439" s="302"/>
      <c r="E3439" s="302"/>
      <c r="F3439" s="302"/>
      <c r="G3439" s="302"/>
    </row>
    <row r="3440" spans="2:7">
      <c r="B3440" s="302"/>
      <c r="C3440" s="302"/>
      <c r="D3440" s="302"/>
      <c r="E3440" s="302"/>
      <c r="F3440" s="302"/>
      <c r="G3440" s="302"/>
    </row>
    <row r="3441" spans="2:7">
      <c r="B3441" s="302"/>
      <c r="C3441" s="302"/>
      <c r="D3441" s="302"/>
      <c r="E3441" s="302"/>
      <c r="F3441" s="302"/>
      <c r="G3441" s="302"/>
    </row>
    <row r="3442" spans="2:7">
      <c r="B3442" s="302"/>
      <c r="C3442" s="302"/>
      <c r="D3442" s="302"/>
      <c r="E3442" s="302"/>
      <c r="F3442" s="302"/>
      <c r="G3442" s="302"/>
    </row>
    <row r="3443" spans="2:7">
      <c r="B3443" s="302"/>
      <c r="C3443" s="302"/>
      <c r="D3443" s="302"/>
      <c r="E3443" s="302"/>
      <c r="F3443" s="302"/>
      <c r="G3443" s="302"/>
    </row>
    <row r="3444" spans="2:7">
      <c r="B3444" s="302"/>
      <c r="C3444" s="302"/>
      <c r="D3444" s="302"/>
      <c r="E3444" s="302"/>
      <c r="F3444" s="302"/>
      <c r="G3444" s="302"/>
    </row>
    <row r="3445" spans="2:7">
      <c r="B3445" s="302"/>
      <c r="C3445" s="302"/>
      <c r="D3445" s="302"/>
      <c r="E3445" s="302"/>
      <c r="F3445" s="302"/>
      <c r="G3445" s="302"/>
    </row>
    <row r="3446" spans="2:7">
      <c r="B3446" s="302"/>
      <c r="C3446" s="302"/>
      <c r="D3446" s="302"/>
      <c r="E3446" s="302"/>
      <c r="F3446" s="302"/>
      <c r="G3446" s="302"/>
    </row>
    <row r="3447" spans="2:7">
      <c r="B3447" s="302"/>
      <c r="C3447" s="302"/>
      <c r="D3447" s="302"/>
      <c r="E3447" s="302"/>
      <c r="F3447" s="302"/>
      <c r="G3447" s="302"/>
    </row>
    <row r="3448" spans="2:7">
      <c r="B3448" s="302"/>
      <c r="C3448" s="302"/>
      <c r="D3448" s="302"/>
      <c r="E3448" s="302"/>
      <c r="F3448" s="302"/>
      <c r="G3448" s="302"/>
    </row>
    <row r="3449" spans="2:7">
      <c r="B3449" s="302"/>
      <c r="C3449" s="302"/>
      <c r="D3449" s="302"/>
      <c r="E3449" s="302"/>
      <c r="F3449" s="302"/>
      <c r="G3449" s="302"/>
    </row>
    <row r="3450" spans="2:7">
      <c r="B3450" s="302"/>
      <c r="C3450" s="302"/>
      <c r="D3450" s="302"/>
      <c r="E3450" s="302"/>
      <c r="F3450" s="302"/>
      <c r="G3450" s="302"/>
    </row>
    <row r="3451" spans="2:7">
      <c r="B3451" s="302"/>
      <c r="C3451" s="302"/>
      <c r="D3451" s="302"/>
      <c r="E3451" s="302"/>
      <c r="F3451" s="302"/>
      <c r="G3451" s="302"/>
    </row>
    <row r="3452" spans="2:7">
      <c r="B3452" s="302"/>
      <c r="C3452" s="302"/>
      <c r="D3452" s="302"/>
      <c r="E3452" s="302"/>
      <c r="F3452" s="302"/>
      <c r="G3452" s="302"/>
    </row>
    <row r="3453" spans="2:7">
      <c r="B3453" s="302"/>
      <c r="C3453" s="302"/>
      <c r="D3453" s="302"/>
      <c r="E3453" s="302"/>
      <c r="F3453" s="302"/>
      <c r="G3453" s="302"/>
    </row>
    <row r="3454" spans="2:7">
      <c r="B3454" s="302"/>
      <c r="C3454" s="302"/>
      <c r="D3454" s="302"/>
      <c r="E3454" s="302"/>
      <c r="F3454" s="302"/>
      <c r="G3454" s="302"/>
    </row>
    <row r="3455" spans="2:7">
      <c r="B3455" s="302"/>
      <c r="C3455" s="302"/>
      <c r="D3455" s="302"/>
      <c r="E3455" s="302"/>
      <c r="F3455" s="302"/>
      <c r="G3455" s="302"/>
    </row>
    <row r="3456" spans="2:7">
      <c r="B3456" s="302"/>
      <c r="C3456" s="302"/>
      <c r="D3456" s="302"/>
      <c r="E3456" s="302"/>
      <c r="F3456" s="302"/>
      <c r="G3456" s="302"/>
    </row>
    <row r="3457" spans="2:7">
      <c r="B3457" s="302"/>
      <c r="C3457" s="302"/>
      <c r="D3457" s="302"/>
      <c r="E3457" s="302"/>
      <c r="F3457" s="302"/>
      <c r="G3457" s="302"/>
    </row>
    <row r="3458" spans="2:7">
      <c r="B3458" s="302"/>
      <c r="C3458" s="302"/>
      <c r="D3458" s="302"/>
      <c r="E3458" s="302"/>
      <c r="F3458" s="302"/>
      <c r="G3458" s="302"/>
    </row>
    <row r="3459" spans="2:7">
      <c r="B3459" s="302"/>
      <c r="C3459" s="302"/>
      <c r="D3459" s="302"/>
      <c r="E3459" s="302"/>
      <c r="F3459" s="302"/>
      <c r="G3459" s="302"/>
    </row>
    <row r="3460" spans="2:7">
      <c r="B3460" s="302"/>
      <c r="C3460" s="302"/>
      <c r="D3460" s="302"/>
      <c r="E3460" s="302"/>
      <c r="F3460" s="302"/>
      <c r="G3460" s="302"/>
    </row>
    <row r="3461" spans="2:7">
      <c r="B3461" s="302"/>
      <c r="C3461" s="302"/>
      <c r="D3461" s="302"/>
      <c r="E3461" s="302"/>
      <c r="F3461" s="302"/>
      <c r="G3461" s="302"/>
    </row>
    <row r="3462" spans="2:7">
      <c r="B3462" s="302"/>
      <c r="C3462" s="302"/>
      <c r="D3462" s="302"/>
      <c r="E3462" s="302"/>
      <c r="F3462" s="302"/>
      <c r="G3462" s="302"/>
    </row>
    <row r="3463" spans="2:7">
      <c r="B3463" s="302"/>
      <c r="C3463" s="302"/>
      <c r="D3463" s="302"/>
      <c r="E3463" s="302"/>
      <c r="F3463" s="302"/>
      <c r="G3463" s="302"/>
    </row>
    <row r="3464" spans="2:7">
      <c r="B3464" s="302"/>
      <c r="C3464" s="302"/>
      <c r="D3464" s="302"/>
      <c r="E3464" s="302"/>
      <c r="F3464" s="302"/>
      <c r="G3464" s="302"/>
    </row>
    <row r="3465" spans="2:7">
      <c r="B3465" s="302"/>
      <c r="C3465" s="302"/>
      <c r="D3465" s="302"/>
      <c r="E3465" s="302"/>
      <c r="F3465" s="302"/>
      <c r="G3465" s="302"/>
    </row>
    <row r="3466" spans="2:7">
      <c r="B3466" s="302"/>
      <c r="C3466" s="302"/>
      <c r="D3466" s="302"/>
      <c r="E3466" s="302"/>
      <c r="F3466" s="302"/>
      <c r="G3466" s="302"/>
    </row>
    <row r="3467" spans="2:7">
      <c r="B3467" s="302"/>
      <c r="C3467" s="302"/>
      <c r="D3467" s="302"/>
      <c r="E3467" s="302"/>
      <c r="F3467" s="302"/>
      <c r="G3467" s="302"/>
    </row>
    <row r="3468" spans="2:7">
      <c r="B3468" s="302"/>
      <c r="C3468" s="302"/>
      <c r="D3468" s="302"/>
      <c r="E3468" s="302"/>
      <c r="F3468" s="302"/>
      <c r="G3468" s="302"/>
    </row>
    <row r="3469" spans="2:7">
      <c r="B3469" s="302"/>
      <c r="C3469" s="302"/>
      <c r="D3469" s="302"/>
      <c r="E3469" s="302"/>
      <c r="F3469" s="302"/>
      <c r="G3469" s="302"/>
    </row>
    <row r="3470" spans="2:7">
      <c r="B3470" s="302"/>
      <c r="C3470" s="302"/>
      <c r="D3470" s="302"/>
      <c r="E3470" s="302"/>
      <c r="F3470" s="302"/>
      <c r="G3470" s="302"/>
    </row>
    <row r="3471" spans="2:7">
      <c r="B3471" s="302"/>
      <c r="C3471" s="302"/>
      <c r="D3471" s="302"/>
      <c r="E3471" s="302"/>
      <c r="F3471" s="302"/>
      <c r="G3471" s="302"/>
    </row>
    <row r="3472" spans="2:7">
      <c r="B3472" s="302"/>
      <c r="C3472" s="302"/>
      <c r="D3472" s="302"/>
      <c r="E3472" s="302"/>
      <c r="F3472" s="302"/>
      <c r="G3472" s="302"/>
    </row>
    <row r="3473" spans="2:7">
      <c r="B3473" s="302"/>
      <c r="C3473" s="302"/>
      <c r="D3473" s="302"/>
      <c r="E3473" s="302"/>
      <c r="F3473" s="302"/>
      <c r="G3473" s="302"/>
    </row>
    <row r="3474" spans="2:7">
      <c r="B3474" s="302"/>
      <c r="C3474" s="302"/>
      <c r="D3474" s="302"/>
      <c r="E3474" s="302"/>
      <c r="F3474" s="302"/>
      <c r="G3474" s="302"/>
    </row>
    <row r="3475" spans="2:7">
      <c r="D3475" s="302"/>
      <c r="E3475" s="302"/>
      <c r="F3475" s="302"/>
      <c r="G3475" s="302"/>
    </row>
    <row r="3476" spans="2:7">
      <c r="B3476" s="302"/>
      <c r="C3476" s="302"/>
      <c r="D3476" s="302"/>
      <c r="E3476" s="302"/>
      <c r="F3476" s="302"/>
      <c r="G3476" s="302"/>
    </row>
    <row r="3477" spans="2:7">
      <c r="B3477" s="302"/>
      <c r="C3477" s="302"/>
      <c r="D3477" s="302"/>
      <c r="E3477" s="302"/>
      <c r="F3477" s="302"/>
      <c r="G3477" s="302"/>
    </row>
    <row r="3478" spans="2:7">
      <c r="B3478" s="302"/>
      <c r="C3478" s="302"/>
      <c r="D3478" s="302"/>
      <c r="E3478" s="302"/>
      <c r="F3478" s="302"/>
      <c r="G3478" s="302"/>
    </row>
    <row r="3479" spans="2:7">
      <c r="B3479" s="302"/>
      <c r="C3479" s="302"/>
      <c r="D3479" s="302"/>
      <c r="E3479" s="302"/>
      <c r="F3479" s="302"/>
      <c r="G3479" s="302"/>
    </row>
    <row r="3480" spans="2:7">
      <c r="B3480" s="302"/>
      <c r="C3480" s="302"/>
      <c r="D3480" s="302"/>
      <c r="E3480" s="302"/>
      <c r="F3480" s="302"/>
      <c r="G3480" s="302"/>
    </row>
    <row r="3481" spans="2:7">
      <c r="B3481" s="302"/>
      <c r="C3481" s="302"/>
      <c r="D3481" s="302"/>
      <c r="E3481" s="302"/>
      <c r="F3481" s="302"/>
      <c r="G3481" s="302"/>
    </row>
    <row r="3482" spans="2:7">
      <c r="B3482" s="302"/>
      <c r="C3482" s="302"/>
      <c r="D3482" s="302"/>
      <c r="E3482" s="302"/>
      <c r="F3482" s="302"/>
      <c r="G3482" s="302"/>
    </row>
    <row r="3483" spans="2:7">
      <c r="B3483" s="302"/>
      <c r="C3483" s="302"/>
      <c r="D3483" s="302"/>
      <c r="E3483" s="302"/>
      <c r="F3483" s="302"/>
      <c r="G3483" s="302"/>
    </row>
    <row r="3484" spans="2:7">
      <c r="B3484" s="302"/>
      <c r="C3484" s="302"/>
      <c r="D3484" s="302"/>
      <c r="E3484" s="302"/>
      <c r="F3484" s="302"/>
      <c r="G3484" s="302"/>
    </row>
    <row r="3485" spans="2:7">
      <c r="B3485" s="302"/>
      <c r="C3485" s="302"/>
      <c r="D3485" s="302"/>
      <c r="E3485" s="302"/>
      <c r="F3485" s="302"/>
      <c r="G3485" s="302"/>
    </row>
    <row r="3486" spans="2:7">
      <c r="B3486" s="302"/>
      <c r="C3486" s="302"/>
      <c r="D3486" s="302"/>
      <c r="E3486" s="302"/>
      <c r="F3486" s="302"/>
      <c r="G3486" s="302"/>
    </row>
    <row r="3487" spans="2:7">
      <c r="B3487" s="302"/>
      <c r="C3487" s="302"/>
      <c r="D3487" s="302"/>
      <c r="E3487" s="302"/>
      <c r="F3487" s="302"/>
      <c r="G3487" s="302"/>
    </row>
    <row r="3488" spans="2:7">
      <c r="B3488" s="302"/>
      <c r="C3488" s="302"/>
      <c r="D3488" s="302"/>
      <c r="E3488" s="302"/>
      <c r="F3488" s="302"/>
      <c r="G3488" s="302"/>
    </row>
    <row r="3489" spans="2:7">
      <c r="B3489" s="302"/>
      <c r="C3489" s="302"/>
      <c r="D3489" s="302"/>
      <c r="E3489" s="302"/>
      <c r="F3489" s="302"/>
      <c r="G3489" s="302"/>
    </row>
    <row r="3490" spans="2:7">
      <c r="B3490" s="302"/>
      <c r="C3490" s="302"/>
      <c r="D3490" s="302"/>
      <c r="E3490" s="302"/>
      <c r="F3490" s="302"/>
      <c r="G3490" s="302"/>
    </row>
    <row r="3491" spans="2:7">
      <c r="B3491" s="302"/>
      <c r="C3491" s="302"/>
      <c r="D3491" s="302"/>
      <c r="E3491" s="302"/>
      <c r="F3491" s="302"/>
      <c r="G3491" s="302"/>
    </row>
    <row r="3492" spans="2:7">
      <c r="B3492" s="302"/>
      <c r="C3492" s="302"/>
      <c r="D3492" s="302"/>
      <c r="E3492" s="302"/>
      <c r="F3492" s="302"/>
      <c r="G3492" s="302"/>
    </row>
    <row r="3493" spans="2:7">
      <c r="B3493" s="302"/>
      <c r="C3493" s="302"/>
      <c r="D3493" s="302"/>
      <c r="E3493" s="302"/>
      <c r="F3493" s="302"/>
      <c r="G3493" s="302"/>
    </row>
    <row r="3494" spans="2:7">
      <c r="B3494" s="302"/>
      <c r="C3494" s="302"/>
      <c r="D3494" s="302"/>
      <c r="E3494" s="302"/>
      <c r="F3494" s="302"/>
      <c r="G3494" s="302"/>
    </row>
    <row r="3495" spans="2:7">
      <c r="B3495" s="302"/>
      <c r="C3495" s="302"/>
      <c r="D3495" s="302"/>
      <c r="E3495" s="302"/>
      <c r="F3495" s="302"/>
      <c r="G3495" s="302"/>
    </row>
    <row r="3496" spans="2:7">
      <c r="B3496" s="302"/>
      <c r="C3496" s="302"/>
      <c r="D3496" s="302"/>
      <c r="E3496" s="302"/>
      <c r="F3496" s="302"/>
      <c r="G3496" s="302"/>
    </row>
    <row r="3497" spans="2:7">
      <c r="B3497" s="302"/>
      <c r="C3497" s="302"/>
      <c r="D3497" s="302"/>
      <c r="E3497" s="302"/>
      <c r="F3497" s="302"/>
      <c r="G3497" s="302"/>
    </row>
    <row r="3498" spans="2:7">
      <c r="B3498" s="302"/>
      <c r="C3498" s="302"/>
      <c r="D3498" s="302"/>
      <c r="E3498" s="302"/>
      <c r="F3498" s="302"/>
      <c r="G3498" s="302"/>
    </row>
    <row r="3499" spans="2:7">
      <c r="B3499" s="302"/>
      <c r="C3499" s="302"/>
      <c r="D3499" s="302"/>
      <c r="E3499" s="302"/>
      <c r="F3499" s="302"/>
      <c r="G3499" s="302"/>
    </row>
    <row r="3500" spans="2:7">
      <c r="B3500" s="302"/>
      <c r="C3500" s="302"/>
      <c r="D3500" s="302"/>
      <c r="E3500" s="302"/>
      <c r="F3500" s="302"/>
      <c r="G3500" s="302"/>
    </row>
    <row r="3501" spans="2:7">
      <c r="B3501" s="302"/>
      <c r="C3501" s="302"/>
      <c r="D3501" s="302"/>
      <c r="E3501" s="302"/>
      <c r="F3501" s="302"/>
      <c r="G3501" s="302"/>
    </row>
    <row r="3502" spans="2:7">
      <c r="B3502" s="302"/>
      <c r="C3502" s="302"/>
      <c r="D3502" s="302"/>
      <c r="E3502" s="302"/>
      <c r="F3502" s="302"/>
      <c r="G3502" s="302"/>
    </row>
    <row r="3503" spans="2:7">
      <c r="B3503" s="302"/>
      <c r="C3503" s="302"/>
      <c r="D3503" s="302"/>
      <c r="E3503" s="302"/>
      <c r="F3503" s="302"/>
      <c r="G3503" s="302"/>
    </row>
    <row r="3504" spans="2:7">
      <c r="B3504" s="302"/>
      <c r="C3504" s="302"/>
      <c r="D3504" s="302"/>
      <c r="E3504" s="302"/>
      <c r="F3504" s="302"/>
      <c r="G3504" s="302"/>
    </row>
    <row r="3505" spans="2:7">
      <c r="B3505" s="302"/>
      <c r="C3505" s="302"/>
      <c r="D3505" s="302"/>
      <c r="E3505" s="302"/>
      <c r="F3505" s="302"/>
      <c r="G3505" s="302"/>
    </row>
    <row r="3506" spans="2:7">
      <c r="B3506" s="302"/>
      <c r="C3506" s="302"/>
      <c r="D3506" s="302"/>
      <c r="E3506" s="302"/>
      <c r="F3506" s="302"/>
      <c r="G3506" s="302"/>
    </row>
    <row r="3507" spans="2:7">
      <c r="B3507" s="302"/>
      <c r="C3507" s="302"/>
      <c r="D3507" s="302"/>
      <c r="E3507" s="302"/>
      <c r="F3507" s="302"/>
      <c r="G3507" s="302"/>
    </row>
    <row r="3508" spans="2:7">
      <c r="B3508" s="302"/>
      <c r="C3508" s="302"/>
      <c r="D3508" s="302"/>
      <c r="E3508" s="302"/>
      <c r="F3508" s="302"/>
      <c r="G3508" s="302"/>
    </row>
    <row r="3509" spans="2:7">
      <c r="B3509" s="302"/>
      <c r="C3509" s="302"/>
      <c r="D3509" s="302"/>
      <c r="E3509" s="302"/>
      <c r="F3509" s="302"/>
      <c r="G3509" s="302"/>
    </row>
    <row r="3510" spans="2:7">
      <c r="B3510" s="302"/>
      <c r="C3510" s="302"/>
      <c r="D3510" s="302"/>
      <c r="E3510" s="302"/>
      <c r="F3510" s="302"/>
      <c r="G3510" s="302"/>
    </row>
    <row r="3511" spans="2:7">
      <c r="B3511" s="302"/>
      <c r="C3511" s="302"/>
      <c r="D3511" s="302"/>
      <c r="E3511" s="302"/>
      <c r="F3511" s="302"/>
      <c r="G3511" s="302"/>
    </row>
    <row r="3512" spans="2:7">
      <c r="B3512" s="302"/>
      <c r="C3512" s="302"/>
      <c r="D3512" s="302"/>
      <c r="E3512" s="302"/>
      <c r="F3512" s="302"/>
      <c r="G3512" s="302"/>
    </row>
    <row r="3513" spans="2:7">
      <c r="B3513" s="302"/>
      <c r="C3513" s="302"/>
      <c r="D3513" s="302"/>
      <c r="E3513" s="302"/>
      <c r="F3513" s="302"/>
      <c r="G3513" s="302"/>
    </row>
    <row r="3514" spans="2:7">
      <c r="B3514" s="302"/>
      <c r="C3514" s="302"/>
      <c r="D3514" s="302"/>
      <c r="E3514" s="302"/>
      <c r="F3514" s="302"/>
      <c r="G3514" s="302"/>
    </row>
    <row r="3515" spans="2:7">
      <c r="B3515" s="302"/>
      <c r="C3515" s="302"/>
      <c r="D3515" s="302"/>
      <c r="E3515" s="302"/>
      <c r="F3515" s="302"/>
      <c r="G3515" s="302"/>
    </row>
    <row r="3516" spans="2:7">
      <c r="B3516" s="302"/>
      <c r="C3516" s="302"/>
      <c r="D3516" s="302"/>
      <c r="E3516" s="302"/>
      <c r="F3516" s="302"/>
      <c r="G3516" s="302"/>
    </row>
  </sheetData>
  <sheetProtection algorithmName="SHA-512" hashValue="wGHiLTv4sRI2oQXO85vsF7Ezja1iHEy39MbPqGSv3usxFjRGMLOOtb0LRDQh86XrKuJmZciCFnZFBbBz4Is8TA==" saltValue="XxDih064TZQ1bP6Sgpx/ow==" spinCount="100000" sheet="1" objects="1" scenarios="1"/>
  <mergeCells count="16">
    <mergeCell ref="J28:J30"/>
    <mergeCell ref="C17:C19"/>
    <mergeCell ref="D17:E19"/>
    <mergeCell ref="D22:F22"/>
    <mergeCell ref="J39:J43"/>
    <mergeCell ref="D38:F38"/>
    <mergeCell ref="D39:E43"/>
    <mergeCell ref="D28:E30"/>
    <mergeCell ref="D35:F35"/>
    <mergeCell ref="C39:C43"/>
    <mergeCell ref="J17:J19"/>
    <mergeCell ref="C8:E8"/>
    <mergeCell ref="C10:G10"/>
    <mergeCell ref="D13:F13"/>
    <mergeCell ref="D16:F16"/>
    <mergeCell ref="C28:C30"/>
  </mergeCells>
  <conditionalFormatting sqref="C10">
    <cfRule type="beginsWith" dxfId="72" priority="18" operator="beginsWith" text="You can skip this tab">
      <formula>LEFT(C10,LEN("You can skip this tab"))="You can skip this tab"</formula>
    </cfRule>
  </conditionalFormatting>
  <conditionalFormatting sqref="G12 G21 G32 G37">
    <cfRule type="beginsWith" dxfId="71" priority="23" operator="beginsWith" text="Missing">
      <formula>LEFT(G12,LEN("Missing"))="Missing"</formula>
    </cfRule>
    <cfRule type="beginsWith" dxfId="70" priority="24" operator="beginsWith" text="Coverage">
      <formula>LEFT(G12,LEN("Coverage"))="Coverage"</formula>
    </cfRule>
  </conditionalFormatting>
  <conditionalFormatting sqref="G12 G32">
    <cfRule type="beginsWith" dxfId="69" priority="35" operator="beginsWith" text="In question">
      <formula>LEFT(G12,LEN("In question"))="In question"</formula>
    </cfRule>
  </conditionalFormatting>
  <conditionalFormatting sqref="G14:G19">
    <cfRule type="expression" dxfId="68" priority="15">
      <formula>$G$13="More than $5,000"</formula>
    </cfRule>
  </conditionalFormatting>
  <conditionalFormatting sqref="G15:G19">
    <cfRule type="expression" dxfId="67" priority="14">
      <formula>$G$14="No"</formula>
    </cfRule>
  </conditionalFormatting>
  <conditionalFormatting sqref="G16:G19">
    <cfRule type="expression" dxfId="66" priority="2">
      <formula>$G$15="No"</formula>
    </cfRule>
  </conditionalFormatting>
  <conditionalFormatting sqref="G23:G30">
    <cfRule type="expression" dxfId="65" priority="12">
      <formula>$G$22="More than $5,000"</formula>
    </cfRule>
    <cfRule type="expression" dxfId="64" priority="13">
      <formula>$K$23&lt;&gt;0</formula>
    </cfRule>
  </conditionalFormatting>
  <conditionalFormatting sqref="G24:G30">
    <cfRule type="expression" dxfId="63" priority="11">
      <formula>$G$23="No"</formula>
    </cfRule>
  </conditionalFormatting>
  <conditionalFormatting sqref="G25:G30">
    <cfRule type="expression" dxfId="62" priority="10">
      <formula>$G$24="Yes"</formula>
    </cfRule>
  </conditionalFormatting>
  <conditionalFormatting sqref="G26:G30">
    <cfRule type="expression" dxfId="61" priority="9">
      <formula>$G$25="3 or more"</formula>
    </cfRule>
  </conditionalFormatting>
  <conditionalFormatting sqref="G27:G30">
    <cfRule type="expression" dxfId="60" priority="8">
      <formula>$G$26="Yes"</formula>
    </cfRule>
  </conditionalFormatting>
  <conditionalFormatting sqref="G28:G30">
    <cfRule type="expression" dxfId="59" priority="1">
      <formula>$G$27="Yes"</formula>
    </cfRule>
  </conditionalFormatting>
  <conditionalFormatting sqref="G34:G35">
    <cfRule type="expression" dxfId="58" priority="4">
      <formula>$G$33="No"</formula>
    </cfRule>
  </conditionalFormatting>
  <conditionalFormatting sqref="G35">
    <cfRule type="expression" dxfId="57" priority="3">
      <formula>$G$34="More than 3 days"</formula>
    </cfRule>
  </conditionalFormatting>
  <conditionalFormatting sqref="G39:G43">
    <cfRule type="expression" dxfId="56" priority="17">
      <formula>$G$38="No"</formula>
    </cfRule>
  </conditionalFormatting>
  <hyperlinks>
    <hyperlink ref="G8" location="'Quick Start Guide'!A1" display="Back to Quick Start Guide" xr:uid="{7703D2CB-3003-4774-8CE3-A3E09234AADC}"/>
    <hyperlink ref="C8" location="Glossary!C52" display="Additional Coverages Glossary" xr:uid="{15FFE7B9-8748-4934-BA7B-AB14F04C9073}"/>
    <hyperlink ref="C8:E8" location="Glossary!C56:D57" display="Coverage Detail Glossary" xr:uid="{26D07AFC-FEC2-49C1-BC61-520009D58B2B}"/>
  </hyperlinks>
  <pageMargins left="0.7" right="0.7" top="0.75" bottom="0.75" header="0.3" footer="0.3"/>
  <pageSetup orientation="portrait" r:id="rId1"/>
  <ignoredErrors>
    <ignoredError sqref="C6 G12 G32 G21"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6" id="{AC35C8AD-25E7-4136-95E9-9D30B132AFDE}">
            <xm:f>'2) Coverages'!$G$23&lt;&gt;0</xm:f>
            <x14:dxf>
              <fill>
                <patternFill patternType="gray125">
                  <bgColor theme="0" tint="-0.14996795556505021"/>
                </patternFill>
              </fill>
            </x14:dxf>
          </x14:cfRule>
          <x14:cfRule type="expression" priority="20" id="{EA1A96BF-55FB-4E8D-8631-2D36E81D3DC4}">
            <xm:f>'2) Coverages'!$D$23="Yes"</xm:f>
            <x14:dxf>
              <font>
                <strike val="0"/>
                <color auto="1"/>
              </font>
              <fill>
                <patternFill patternType="solid">
                  <bgColor rgb="FFD4EEFC"/>
                </patternFill>
              </fill>
            </x14:dxf>
          </x14:cfRule>
          <xm:sqref>G13:G19</xm:sqref>
        </x14:conditionalFormatting>
        <x14:conditionalFormatting xmlns:xm="http://schemas.microsoft.com/office/excel/2006/main">
          <x14:cfRule type="expression" priority="21" id="{7A1966EC-0A6E-44B1-AD8C-33BAA4352CB1}">
            <xm:f>'2) Coverages'!$D$24="Yes"</xm:f>
            <x14:dxf>
              <font>
                <strike val="0"/>
                <color auto="1"/>
              </font>
              <fill>
                <patternFill patternType="solid">
                  <bgColor rgb="FFD0EEFC"/>
                </patternFill>
              </fill>
            </x14:dxf>
          </x14:cfRule>
          <xm:sqref>G22:G30</xm:sqref>
        </x14:conditionalFormatting>
        <x14:conditionalFormatting xmlns:xm="http://schemas.microsoft.com/office/excel/2006/main">
          <x14:cfRule type="expression" priority="22" id="{5443CBD4-C8DC-4732-B721-BB396FE16C78}">
            <xm:f>'2) Coverages'!$D$25="Yes"</xm:f>
            <x14:dxf>
              <font>
                <strike val="0"/>
                <color auto="1"/>
              </font>
              <fill>
                <patternFill patternType="solid">
                  <bgColor rgb="FFD7F1FD"/>
                </patternFill>
              </fill>
            </x14:dxf>
          </x14:cfRule>
          <xm:sqref>G33:G35</xm:sqref>
        </x14:conditionalFormatting>
        <x14:conditionalFormatting xmlns:xm="http://schemas.microsoft.com/office/excel/2006/main">
          <x14:cfRule type="expression" priority="19" id="{96BCDC2B-DC04-416A-8284-B825894E72DE}">
            <xm:f>'2) Coverages'!$D$16="Yes"</xm:f>
            <x14:dxf>
              <fill>
                <patternFill patternType="solid">
                  <bgColor rgb="FFD7EFFD"/>
                </patternFill>
              </fill>
            </x14:dxf>
          </x14:cfRule>
          <xm:sqref>G38:G43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40BAE1F0-D6D7-4EE2-AA09-095BC9DE2579}">
          <x14:formula1>
            <xm:f>Lkups!$E$2:$E$4</xm:f>
          </x14:formula1>
          <xm:sqref>G23:G24 G26:G27 G33 G14:G15 G38</xm:sqref>
        </x14:dataValidation>
        <x14:dataValidation type="list" allowBlank="1" showInputMessage="1" showErrorMessage="1" xr:uid="{8F724FB7-247B-491E-9203-1C369C0BE285}">
          <x14:formula1>
            <xm:f>Lkups!$AY$2:$AY$4</xm:f>
          </x14:formula1>
          <xm:sqref>G13 G22</xm:sqref>
        </x14:dataValidation>
        <x14:dataValidation type="list" allowBlank="1" showInputMessage="1" showErrorMessage="1" xr:uid="{D5D26E42-93C1-4330-823E-4017183E9116}">
          <x14:formula1>
            <xm:f>Lkups!$BB$2:$BB$4</xm:f>
          </x14:formula1>
          <xm:sqref>G25</xm:sqref>
        </x14:dataValidation>
        <x14:dataValidation type="list" allowBlank="1" showInputMessage="1" showErrorMessage="1" xr:uid="{03336A79-A55C-4710-906E-FB075438139F}">
          <x14:formula1>
            <xm:f>Lkups!$BC$2:$BC$4</xm:f>
          </x14:formula1>
          <xm:sqref>G34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36D03-4F25-43BD-9A2D-5B626AB2AD56}">
  <sheetPr codeName="Sheet1"/>
  <dimension ref="A1:Z103"/>
  <sheetViews>
    <sheetView zoomScale="90" zoomScaleNormal="90" workbookViewId="0"/>
  </sheetViews>
  <sheetFormatPr defaultColWidth="8.7109375" defaultRowHeight="15.6"/>
  <cols>
    <col min="1" max="1" width="2.7109375" style="196" customWidth="1"/>
    <col min="2" max="2" width="2.42578125" style="196" customWidth="1"/>
    <col min="3" max="3" width="25.28515625" style="196" bestFit="1" customWidth="1"/>
    <col min="4" max="5" width="26.28515625" style="196" customWidth="1"/>
    <col min="6" max="6" width="27.28515625" style="196" customWidth="1"/>
    <col min="7" max="7" width="2.7109375" style="196" customWidth="1"/>
    <col min="8" max="8" width="74.85546875" style="183" hidden="1" customWidth="1"/>
    <col min="9" max="15" width="20" style="196" customWidth="1"/>
    <col min="16" max="21" width="21.7109375" style="196" customWidth="1"/>
    <col min="22" max="16384" width="8.7109375" style="196"/>
  </cols>
  <sheetData>
    <row r="1" spans="1:26" ht="16.149999999999999" thickBot="1">
      <c r="A1" s="185"/>
      <c r="B1" s="185"/>
      <c r="C1" s="185"/>
      <c r="D1" s="183"/>
      <c r="E1" s="183"/>
      <c r="F1" s="183"/>
      <c r="G1" s="183"/>
      <c r="I1" s="183"/>
      <c r="J1" s="183"/>
      <c r="K1" s="183"/>
      <c r="L1" s="183"/>
      <c r="M1" s="183"/>
      <c r="N1" s="183"/>
      <c r="O1" s="183"/>
      <c r="P1" s="183"/>
      <c r="Q1" s="183"/>
      <c r="R1" s="183"/>
      <c r="S1" s="183"/>
      <c r="T1" s="183"/>
      <c r="U1" s="183"/>
      <c r="V1" s="183"/>
      <c r="W1" s="183"/>
      <c r="X1" s="183"/>
      <c r="Y1" s="183"/>
      <c r="Z1" s="183"/>
    </row>
    <row r="2" spans="1:26">
      <c r="A2" s="185"/>
      <c r="B2" s="17"/>
      <c r="C2" s="3"/>
      <c r="D2" s="3"/>
      <c r="E2" s="3"/>
      <c r="F2" s="3"/>
      <c r="G2" s="32"/>
      <c r="I2" s="183"/>
      <c r="J2" s="183"/>
      <c r="K2" s="183"/>
      <c r="L2" s="183"/>
      <c r="M2" s="183"/>
      <c r="N2" s="183"/>
      <c r="O2" s="183"/>
      <c r="P2" s="183"/>
      <c r="Q2" s="183"/>
      <c r="R2" s="183"/>
      <c r="S2" s="183"/>
      <c r="T2" s="183"/>
      <c r="U2" s="183"/>
      <c r="V2" s="183"/>
      <c r="W2" s="183"/>
      <c r="X2" s="183"/>
      <c r="Y2" s="183"/>
      <c r="Z2" s="183"/>
    </row>
    <row r="3" spans="1:26">
      <c r="A3" s="185"/>
      <c r="B3" s="47"/>
      <c r="C3" s="8"/>
      <c r="D3" s="8"/>
      <c r="E3" s="8"/>
      <c r="F3" s="8"/>
      <c r="G3" s="11"/>
      <c r="I3" s="183"/>
      <c r="J3" s="183"/>
      <c r="K3" s="183"/>
      <c r="L3" s="183"/>
      <c r="M3" s="183"/>
      <c r="N3" s="183"/>
      <c r="O3" s="183"/>
      <c r="P3" s="183"/>
      <c r="Q3" s="183"/>
      <c r="R3" s="183"/>
      <c r="S3" s="183"/>
      <c r="T3" s="183"/>
      <c r="U3" s="183"/>
      <c r="V3" s="183"/>
      <c r="W3" s="183"/>
      <c r="X3" s="183"/>
      <c r="Y3" s="183"/>
      <c r="Z3" s="183"/>
    </row>
    <row r="4" spans="1:26">
      <c r="A4" s="185"/>
      <c r="B4" s="47"/>
      <c r="C4" s="8"/>
      <c r="D4" s="8"/>
      <c r="E4" s="8"/>
      <c r="F4" s="8"/>
      <c r="G4" s="11"/>
      <c r="I4" s="183"/>
      <c r="J4" s="183"/>
      <c r="K4" s="183"/>
      <c r="L4" s="183"/>
      <c r="M4" s="183"/>
      <c r="N4" s="183"/>
      <c r="O4" s="183"/>
      <c r="P4" s="183"/>
      <c r="Q4" s="183"/>
      <c r="R4" s="183"/>
      <c r="S4" s="183"/>
      <c r="T4" s="183"/>
      <c r="U4" s="183"/>
      <c r="V4" s="183"/>
      <c r="W4" s="183"/>
      <c r="X4" s="183"/>
      <c r="Y4" s="183"/>
      <c r="Z4" s="183"/>
    </row>
    <row r="5" spans="1:26">
      <c r="A5" s="185"/>
      <c r="B5" s="47"/>
      <c r="C5" s="8"/>
      <c r="D5" s="8"/>
      <c r="E5" s="8"/>
      <c r="F5" s="8"/>
      <c r="G5" s="11"/>
      <c r="I5" s="183"/>
      <c r="J5" s="183"/>
      <c r="K5" s="183"/>
      <c r="L5" s="183"/>
      <c r="M5" s="183"/>
      <c r="N5" s="183"/>
      <c r="O5" s="183"/>
      <c r="P5" s="183"/>
      <c r="Q5" s="183"/>
      <c r="R5" s="183"/>
      <c r="S5" s="183"/>
      <c r="T5" s="183"/>
      <c r="U5" s="183"/>
      <c r="V5" s="183"/>
      <c r="W5" s="183"/>
      <c r="X5" s="183"/>
      <c r="Y5" s="183"/>
      <c r="Z5" s="183"/>
    </row>
    <row r="6" spans="1:26" ht="15.75" customHeight="1">
      <c r="A6" s="185"/>
      <c r="B6" s="6"/>
      <c r="C6" s="7" t="str">
        <f>"Small Fleet Quoting Template v"&amp;Version!$A$2</f>
        <v>Small Fleet Quoting Template v1.1</v>
      </c>
      <c r="D6" s="8"/>
      <c r="E6" s="19" t="s">
        <v>36</v>
      </c>
      <c r="F6" s="298" t="str">
        <f>IF('1) Business Info'!$D$15="","(auto populated field)",'1) Business Info'!$D$15)</f>
        <v>(auto populated field)</v>
      </c>
      <c r="G6" s="11"/>
      <c r="I6" s="183"/>
      <c r="J6" s="183"/>
      <c r="K6" s="183"/>
      <c r="L6" s="183"/>
      <c r="M6" s="183"/>
      <c r="N6" s="183"/>
      <c r="O6" s="183"/>
      <c r="P6" s="183"/>
      <c r="Q6" s="183"/>
      <c r="R6" s="183"/>
      <c r="S6" s="183"/>
      <c r="T6" s="183"/>
      <c r="U6" s="183"/>
      <c r="V6" s="183"/>
      <c r="W6" s="183"/>
      <c r="X6" s="183"/>
      <c r="Y6" s="183"/>
      <c r="Z6" s="183"/>
    </row>
    <row r="7" spans="1:26">
      <c r="A7" s="185"/>
      <c r="B7" s="6"/>
      <c r="C7" s="7" t="s">
        <v>268</v>
      </c>
      <c r="D7" s="8"/>
      <c r="E7" s="19" t="s">
        <v>38</v>
      </c>
      <c r="F7" s="299" t="str">
        <f>IF('1) Business Info'!$H$11="","(auto populated field)",'1) Business Info'!$H$11)</f>
        <v>(auto populated field)</v>
      </c>
      <c r="G7" s="11"/>
      <c r="I7" s="183"/>
      <c r="J7" s="183"/>
      <c r="K7" s="183"/>
      <c r="L7" s="183"/>
      <c r="M7" s="183"/>
      <c r="N7" s="183"/>
      <c r="O7" s="183"/>
      <c r="P7" s="183"/>
      <c r="Q7" s="183"/>
      <c r="R7" s="183"/>
      <c r="S7" s="183"/>
      <c r="T7" s="183"/>
      <c r="U7" s="183"/>
      <c r="V7" s="183"/>
      <c r="W7" s="183"/>
      <c r="X7" s="183"/>
      <c r="Y7" s="183"/>
      <c r="Z7" s="183"/>
    </row>
    <row r="8" spans="1:26">
      <c r="A8" s="185"/>
      <c r="B8" s="6"/>
      <c r="C8" s="370" t="s">
        <v>269</v>
      </c>
      <c r="D8" s="8"/>
      <c r="E8" s="19"/>
      <c r="F8" s="369" t="s">
        <v>40</v>
      </c>
      <c r="G8" s="11"/>
      <c r="I8" s="187"/>
      <c r="J8" s="183"/>
      <c r="K8" s="183"/>
      <c r="L8" s="183"/>
      <c r="M8" s="183"/>
      <c r="N8" s="183"/>
      <c r="O8" s="183"/>
      <c r="P8" s="183"/>
      <c r="Q8" s="183"/>
      <c r="R8" s="183"/>
      <c r="S8" s="183"/>
      <c r="T8" s="183"/>
      <c r="U8" s="183"/>
      <c r="V8" s="183"/>
      <c r="W8" s="183"/>
      <c r="X8" s="183"/>
      <c r="Y8" s="183"/>
      <c r="Z8" s="183"/>
    </row>
    <row r="9" spans="1:26">
      <c r="A9" s="185"/>
      <c r="B9" s="6"/>
      <c r="C9" s="8"/>
      <c r="D9" s="8"/>
      <c r="E9" s="8"/>
      <c r="F9" s="8"/>
      <c r="G9" s="11"/>
      <c r="I9" s="183"/>
      <c r="J9" s="183"/>
      <c r="K9" s="183"/>
      <c r="L9" s="183"/>
      <c r="M9" s="183"/>
      <c r="N9" s="183"/>
      <c r="O9" s="183"/>
      <c r="P9" s="183"/>
      <c r="Q9" s="183"/>
      <c r="R9" s="183"/>
      <c r="S9" s="183"/>
      <c r="T9" s="183"/>
      <c r="U9" s="183"/>
      <c r="V9" s="183"/>
      <c r="W9" s="183"/>
      <c r="X9" s="183"/>
      <c r="Y9" s="183"/>
      <c r="Z9" s="183"/>
    </row>
    <row r="10" spans="1:26" ht="15.75" customHeight="1">
      <c r="A10" s="185"/>
      <c r="B10" s="6"/>
      <c r="C10" s="435" t="str">
        <f>H10</f>
        <v>You can skip this tab. This section is only for 'For-Hire Transportation' quotes.</v>
      </c>
      <c r="D10" s="435"/>
      <c r="E10" s="435"/>
      <c r="F10" s="435"/>
      <c r="G10" s="11"/>
      <c r="H10" s="314" t="str">
        <f>IF(H11="B-For Hire Trans", "Please complete the exposure history information below.", "You can skip this tab. This section is only for 'For-Hire Transportation' quotes.")</f>
        <v>You can skip this tab. This section is only for 'For-Hire Transportation' quotes.</v>
      </c>
      <c r="I10" s="183"/>
      <c r="J10" s="183"/>
      <c r="K10" s="183"/>
      <c r="L10" s="183"/>
      <c r="M10" s="183"/>
      <c r="N10" s="183"/>
      <c r="O10" s="183"/>
      <c r="P10" s="183"/>
      <c r="Q10" s="183"/>
      <c r="R10" s="183"/>
      <c r="S10" s="183"/>
      <c r="T10" s="183"/>
      <c r="U10" s="183"/>
      <c r="V10" s="183"/>
      <c r="W10" s="183"/>
      <c r="X10" s="183"/>
      <c r="Y10" s="183"/>
      <c r="Z10" s="183"/>
    </row>
    <row r="11" spans="1:26">
      <c r="A11" s="185"/>
      <c r="B11" s="6"/>
      <c r="C11" s="8"/>
      <c r="D11" s="8"/>
      <c r="E11" s="8"/>
      <c r="F11" s="8"/>
      <c r="G11" s="11"/>
      <c r="H11" s="314">
        <f>IFERROR(VLOOKUP('1) Business Info'!D19,Lkups!BE:BF,2,0),0)</f>
        <v>0</v>
      </c>
      <c r="I11" s="183"/>
      <c r="J11" s="183"/>
      <c r="K11" s="183"/>
      <c r="L11" s="183"/>
      <c r="M11" s="183"/>
      <c r="N11" s="183"/>
      <c r="O11" s="183"/>
      <c r="P11" s="183"/>
      <c r="Q11" s="183"/>
      <c r="R11" s="183"/>
      <c r="S11" s="183"/>
      <c r="T11" s="183"/>
      <c r="U11" s="183"/>
      <c r="V11" s="183"/>
      <c r="W11" s="183"/>
      <c r="X11" s="183"/>
      <c r="Y11" s="183"/>
      <c r="Z11" s="183"/>
    </row>
    <row r="12" spans="1:26">
      <c r="A12" s="183"/>
      <c r="B12" s="22"/>
      <c r="C12" s="188" t="s">
        <v>270</v>
      </c>
      <c r="D12" s="188" t="s">
        <v>271</v>
      </c>
      <c r="E12" s="188" t="s">
        <v>272</v>
      </c>
      <c r="F12" s="188" t="s">
        <v>273</v>
      </c>
      <c r="G12" s="11"/>
      <c r="H12" s="314" t="s">
        <v>274</v>
      </c>
      <c r="I12" s="183"/>
      <c r="J12" s="183"/>
      <c r="K12" s="183"/>
      <c r="L12" s="183"/>
      <c r="M12" s="183"/>
      <c r="N12" s="183"/>
      <c r="O12" s="183"/>
      <c r="P12" s="183"/>
      <c r="Q12" s="183"/>
      <c r="R12" s="183"/>
      <c r="S12" s="183"/>
      <c r="T12" s="183"/>
      <c r="U12" s="183"/>
      <c r="V12" s="183"/>
      <c r="W12" s="183"/>
      <c r="X12" s="183"/>
      <c r="Y12" s="183"/>
      <c r="Z12" s="183"/>
    </row>
    <row r="13" spans="1:26">
      <c r="A13" s="183"/>
      <c r="B13" s="22"/>
      <c r="C13" s="213" t="s">
        <v>275</v>
      </c>
      <c r="D13" s="362"/>
      <c r="E13" s="260"/>
      <c r="F13" s="363"/>
      <c r="G13" s="11"/>
      <c r="I13" s="183"/>
      <c r="J13" s="183"/>
      <c r="K13" s="183"/>
      <c r="L13" s="183"/>
      <c r="M13" s="183"/>
      <c r="N13" s="183"/>
      <c r="O13" s="183"/>
      <c r="P13" s="183"/>
      <c r="Q13" s="183"/>
      <c r="R13" s="183"/>
      <c r="S13" s="183"/>
      <c r="T13" s="183"/>
      <c r="U13" s="183"/>
      <c r="V13" s="183"/>
      <c r="W13" s="183"/>
      <c r="X13" s="183"/>
      <c r="Y13" s="183"/>
      <c r="Z13" s="183"/>
    </row>
    <row r="14" spans="1:26">
      <c r="A14" s="183"/>
      <c r="B14" s="22"/>
      <c r="C14" s="213" t="s">
        <v>276</v>
      </c>
      <c r="D14" s="362"/>
      <c r="E14" s="260"/>
      <c r="F14" s="363"/>
      <c r="G14" s="11"/>
      <c r="I14" s="183"/>
      <c r="J14" s="183"/>
      <c r="K14" s="183"/>
      <c r="L14" s="183"/>
      <c r="M14" s="183"/>
      <c r="N14" s="183"/>
      <c r="O14" s="183"/>
      <c r="P14" s="183"/>
      <c r="Q14" s="183"/>
      <c r="R14" s="183"/>
      <c r="S14" s="183"/>
      <c r="T14" s="183"/>
      <c r="U14" s="183"/>
      <c r="V14" s="183"/>
      <c r="W14" s="183"/>
      <c r="X14" s="183"/>
      <c r="Y14" s="183"/>
      <c r="Z14" s="183"/>
    </row>
    <row r="15" spans="1:26">
      <c r="A15" s="183"/>
      <c r="B15" s="22"/>
      <c r="C15" s="240" t="s">
        <v>277</v>
      </c>
      <c r="D15" s="362"/>
      <c r="E15" s="260"/>
      <c r="F15" s="363"/>
      <c r="G15" s="11"/>
      <c r="I15" s="183"/>
      <c r="J15" s="183"/>
      <c r="K15" s="183"/>
      <c r="L15" s="183"/>
      <c r="M15" s="183"/>
      <c r="N15" s="183"/>
      <c r="O15" s="183"/>
      <c r="P15" s="183"/>
      <c r="Q15" s="183"/>
      <c r="R15" s="183"/>
      <c r="S15" s="183"/>
      <c r="T15" s="183"/>
      <c r="U15" s="183"/>
      <c r="V15" s="183"/>
      <c r="W15" s="183"/>
      <c r="X15" s="183"/>
      <c r="Y15" s="183"/>
      <c r="Z15" s="183"/>
    </row>
    <row r="16" spans="1:26">
      <c r="A16" s="183"/>
      <c r="B16" s="22"/>
      <c r="C16" s="213" t="s">
        <v>278</v>
      </c>
      <c r="D16" s="362"/>
      <c r="E16" s="260"/>
      <c r="F16" s="363"/>
      <c r="G16" s="11"/>
      <c r="I16" s="183"/>
      <c r="J16" s="183"/>
      <c r="K16" s="183"/>
      <c r="L16" s="183"/>
      <c r="M16" s="183"/>
      <c r="N16" s="183"/>
      <c r="O16" s="183"/>
      <c r="P16" s="183"/>
      <c r="Q16" s="183"/>
      <c r="R16" s="183"/>
      <c r="S16" s="183"/>
      <c r="T16" s="183"/>
      <c r="U16" s="183"/>
      <c r="V16" s="183"/>
      <c r="W16" s="183"/>
      <c r="X16" s="183"/>
      <c r="Y16" s="183"/>
      <c r="Z16" s="183"/>
    </row>
    <row r="17" spans="1:26">
      <c r="A17" s="183"/>
      <c r="B17" s="22"/>
      <c r="C17" s="213" t="s">
        <v>279</v>
      </c>
      <c r="D17" s="362"/>
      <c r="E17" s="260"/>
      <c r="F17" s="363"/>
      <c r="G17" s="11"/>
      <c r="I17" s="183"/>
      <c r="J17" s="183"/>
      <c r="K17" s="183"/>
      <c r="L17" s="183"/>
      <c r="M17" s="183"/>
      <c r="N17" s="183"/>
      <c r="O17" s="183"/>
      <c r="P17" s="183"/>
      <c r="Q17" s="183"/>
      <c r="R17" s="183"/>
      <c r="S17" s="183"/>
      <c r="T17" s="183"/>
      <c r="U17" s="183"/>
      <c r="V17" s="183"/>
      <c r="W17" s="183"/>
      <c r="X17" s="183"/>
      <c r="Y17" s="183"/>
      <c r="Z17" s="183"/>
    </row>
    <row r="18" spans="1:26" ht="16.149999999999999" thickBot="1">
      <c r="A18" s="183"/>
      <c r="B18" s="14"/>
      <c r="C18" s="15"/>
      <c r="D18" s="15"/>
      <c r="E18" s="15"/>
      <c r="F18" s="15"/>
      <c r="G18" s="16"/>
      <c r="I18" s="183"/>
      <c r="J18" s="183"/>
      <c r="K18" s="183"/>
      <c r="L18" s="183"/>
      <c r="M18" s="183"/>
      <c r="N18" s="183"/>
      <c r="O18" s="183"/>
      <c r="P18" s="183"/>
      <c r="Q18" s="183"/>
      <c r="R18" s="183"/>
      <c r="S18" s="183"/>
      <c r="T18" s="183"/>
      <c r="U18" s="183"/>
      <c r="V18" s="183"/>
      <c r="W18" s="183"/>
      <c r="X18" s="183"/>
      <c r="Y18" s="183"/>
      <c r="Z18" s="183"/>
    </row>
    <row r="19" spans="1:26">
      <c r="A19" s="183"/>
      <c r="B19" s="183"/>
      <c r="C19" s="183"/>
      <c r="D19" s="183"/>
      <c r="E19" s="183"/>
      <c r="F19" s="183"/>
      <c r="G19" s="183"/>
      <c r="I19" s="183"/>
      <c r="J19" s="183"/>
      <c r="K19" s="183"/>
      <c r="L19" s="183"/>
      <c r="M19" s="183"/>
      <c r="N19" s="183"/>
      <c r="O19" s="183"/>
      <c r="P19" s="183"/>
      <c r="Q19" s="183"/>
      <c r="R19" s="183"/>
      <c r="S19" s="183"/>
      <c r="T19" s="183"/>
      <c r="U19" s="183"/>
      <c r="V19" s="183"/>
      <c r="W19" s="183"/>
      <c r="X19" s="183"/>
      <c r="Y19" s="183"/>
      <c r="Z19" s="183"/>
    </row>
    <row r="20" spans="1:26">
      <c r="A20" s="183"/>
      <c r="B20" s="183"/>
      <c r="C20" s="183"/>
      <c r="D20" s="183"/>
      <c r="E20" s="183"/>
      <c r="F20" s="183"/>
      <c r="G20" s="183"/>
      <c r="I20" s="183"/>
      <c r="J20" s="183"/>
      <c r="K20" s="183"/>
      <c r="L20" s="183"/>
      <c r="M20" s="183"/>
      <c r="N20" s="183"/>
      <c r="O20" s="183"/>
      <c r="P20" s="183"/>
      <c r="Q20" s="183"/>
      <c r="R20" s="183"/>
      <c r="S20" s="183"/>
      <c r="T20" s="183"/>
      <c r="U20" s="183"/>
      <c r="V20" s="183"/>
      <c r="W20" s="183"/>
      <c r="X20" s="183"/>
      <c r="Y20" s="183"/>
      <c r="Z20" s="183"/>
    </row>
    <row r="21" spans="1:26">
      <c r="A21" s="183"/>
      <c r="B21" s="183"/>
      <c r="C21" s="183"/>
      <c r="D21" s="183"/>
      <c r="E21" s="183"/>
      <c r="F21" s="183"/>
      <c r="G21" s="183"/>
      <c r="I21" s="183"/>
      <c r="J21" s="183"/>
      <c r="K21" s="183"/>
      <c r="L21" s="183"/>
      <c r="M21" s="183"/>
      <c r="N21" s="183"/>
      <c r="O21" s="183"/>
      <c r="P21" s="183"/>
      <c r="Q21" s="183"/>
      <c r="R21" s="183"/>
      <c r="S21" s="183"/>
      <c r="T21" s="183"/>
      <c r="U21" s="183"/>
      <c r="V21" s="183"/>
      <c r="W21" s="183"/>
      <c r="X21" s="183"/>
      <c r="Y21" s="183"/>
      <c r="Z21" s="183"/>
    </row>
    <row r="22" spans="1:26">
      <c r="A22" s="183"/>
      <c r="B22" s="183"/>
      <c r="C22" s="183"/>
      <c r="D22" s="183"/>
      <c r="E22" s="183"/>
      <c r="F22" s="183"/>
      <c r="G22" s="183"/>
      <c r="I22" s="183"/>
      <c r="J22" s="183"/>
      <c r="K22" s="183"/>
      <c r="L22" s="183"/>
      <c r="M22" s="183"/>
      <c r="N22" s="183"/>
      <c r="O22" s="183"/>
      <c r="P22" s="183"/>
      <c r="Q22" s="183"/>
      <c r="R22" s="183"/>
      <c r="S22" s="183"/>
      <c r="T22" s="183"/>
      <c r="U22" s="183"/>
      <c r="V22" s="183"/>
      <c r="W22" s="183"/>
      <c r="X22" s="183"/>
      <c r="Y22" s="183"/>
      <c r="Z22" s="183"/>
    </row>
    <row r="23" spans="1:26">
      <c r="A23" s="183"/>
      <c r="B23" s="183"/>
      <c r="C23" s="183"/>
      <c r="D23" s="183"/>
      <c r="E23" s="183"/>
      <c r="F23" s="183"/>
      <c r="G23" s="183"/>
      <c r="I23" s="183"/>
      <c r="J23" s="183"/>
      <c r="K23" s="183"/>
      <c r="L23" s="183"/>
      <c r="M23" s="183"/>
      <c r="N23" s="183"/>
      <c r="O23" s="183"/>
      <c r="P23" s="183"/>
      <c r="Q23" s="183"/>
      <c r="R23" s="183"/>
      <c r="S23" s="183"/>
      <c r="T23" s="183"/>
      <c r="U23" s="183"/>
      <c r="V23" s="183"/>
      <c r="W23" s="183"/>
      <c r="X23" s="183"/>
      <c r="Y23" s="183"/>
      <c r="Z23" s="183"/>
    </row>
    <row r="24" spans="1:26">
      <c r="A24" s="183"/>
      <c r="B24" s="183"/>
      <c r="C24" s="183"/>
      <c r="D24" s="183"/>
      <c r="E24" s="183"/>
      <c r="F24" s="183"/>
      <c r="G24" s="183"/>
      <c r="I24" s="183"/>
      <c r="J24" s="183"/>
      <c r="K24" s="183"/>
      <c r="L24" s="183"/>
      <c r="M24" s="183"/>
      <c r="N24" s="183"/>
      <c r="O24" s="183"/>
      <c r="P24" s="183"/>
      <c r="Q24" s="183"/>
      <c r="R24" s="183"/>
      <c r="S24" s="183"/>
      <c r="T24" s="183"/>
      <c r="U24" s="183"/>
      <c r="V24" s="183"/>
      <c r="W24" s="183"/>
      <c r="X24" s="183"/>
      <c r="Y24" s="183"/>
      <c r="Z24" s="183"/>
    </row>
    <row r="25" spans="1:26">
      <c r="A25" s="183"/>
      <c r="B25" s="183"/>
      <c r="C25" s="183"/>
      <c r="D25" s="183"/>
      <c r="E25" s="183"/>
      <c r="F25" s="183"/>
      <c r="G25" s="183"/>
      <c r="I25" s="183"/>
      <c r="J25" s="183"/>
      <c r="K25" s="183"/>
      <c r="L25" s="183"/>
      <c r="M25" s="183"/>
      <c r="N25" s="183"/>
      <c r="O25" s="183"/>
      <c r="P25" s="183"/>
      <c r="Q25" s="183"/>
      <c r="R25" s="183"/>
      <c r="S25" s="183"/>
      <c r="T25" s="183"/>
      <c r="U25" s="183"/>
      <c r="V25" s="183"/>
      <c r="W25" s="183"/>
      <c r="X25" s="183"/>
      <c r="Y25" s="183"/>
      <c r="Z25" s="183"/>
    </row>
    <row r="26" spans="1:26">
      <c r="A26" s="183"/>
      <c r="B26" s="183"/>
      <c r="C26" s="183"/>
      <c r="D26" s="183"/>
      <c r="E26" s="183"/>
      <c r="F26" s="183"/>
      <c r="G26" s="183"/>
      <c r="I26" s="183"/>
      <c r="J26" s="183"/>
      <c r="K26" s="183"/>
      <c r="L26" s="183"/>
      <c r="M26" s="183"/>
      <c r="N26" s="183"/>
      <c r="O26" s="183"/>
      <c r="P26" s="183"/>
      <c r="Q26" s="183"/>
      <c r="R26" s="183"/>
      <c r="S26" s="183"/>
      <c r="T26" s="183"/>
      <c r="U26" s="183"/>
      <c r="V26" s="183"/>
      <c r="W26" s="183"/>
      <c r="X26" s="183"/>
      <c r="Y26" s="183"/>
      <c r="Z26" s="183"/>
    </row>
    <row r="27" spans="1:26">
      <c r="A27" s="183"/>
      <c r="B27" s="183"/>
      <c r="C27" s="183"/>
      <c r="D27" s="183"/>
      <c r="E27" s="183"/>
      <c r="F27" s="183"/>
      <c r="G27" s="183"/>
      <c r="I27" s="183"/>
      <c r="J27" s="183"/>
      <c r="K27" s="183"/>
      <c r="L27" s="183"/>
      <c r="M27" s="183"/>
      <c r="N27" s="183"/>
      <c r="O27" s="183"/>
      <c r="P27" s="183"/>
      <c r="Q27" s="183"/>
      <c r="R27" s="183"/>
      <c r="S27" s="183"/>
      <c r="T27" s="183"/>
      <c r="U27" s="183"/>
      <c r="V27" s="183"/>
      <c r="W27" s="183"/>
      <c r="X27" s="183"/>
      <c r="Y27" s="183"/>
      <c r="Z27" s="183"/>
    </row>
    <row r="28" spans="1:26">
      <c r="A28" s="183"/>
      <c r="B28" s="183"/>
      <c r="C28" s="183"/>
      <c r="D28" s="183"/>
      <c r="E28" s="183"/>
      <c r="F28" s="183"/>
      <c r="G28" s="183"/>
      <c r="I28" s="183"/>
      <c r="J28" s="183"/>
      <c r="K28" s="183"/>
      <c r="L28" s="183"/>
      <c r="M28" s="183"/>
      <c r="N28" s="183"/>
      <c r="O28" s="183"/>
      <c r="P28" s="183"/>
      <c r="Q28" s="183"/>
      <c r="R28" s="183"/>
      <c r="S28" s="183"/>
      <c r="T28" s="183"/>
      <c r="U28" s="183"/>
      <c r="V28" s="183"/>
      <c r="W28" s="183"/>
      <c r="X28" s="183"/>
      <c r="Y28" s="183"/>
      <c r="Z28" s="183"/>
    </row>
    <row r="29" spans="1:26">
      <c r="A29" s="183"/>
      <c r="B29" s="183"/>
      <c r="C29" s="183"/>
      <c r="D29" s="183"/>
      <c r="E29" s="183"/>
      <c r="F29" s="183"/>
      <c r="G29" s="183"/>
      <c r="I29" s="183"/>
      <c r="J29" s="183"/>
      <c r="K29" s="183"/>
      <c r="L29" s="183"/>
      <c r="M29" s="183"/>
      <c r="N29" s="183"/>
      <c r="O29" s="183"/>
      <c r="P29" s="183"/>
      <c r="Q29" s="183"/>
      <c r="R29" s="183"/>
      <c r="S29" s="183"/>
      <c r="T29" s="183"/>
      <c r="U29" s="183"/>
      <c r="V29" s="183"/>
      <c r="W29" s="183"/>
      <c r="X29" s="183"/>
      <c r="Y29" s="183"/>
      <c r="Z29" s="183"/>
    </row>
    <row r="30" spans="1:26">
      <c r="A30" s="183"/>
      <c r="B30" s="183"/>
      <c r="C30" s="183"/>
      <c r="D30" s="183"/>
      <c r="E30" s="183"/>
      <c r="F30" s="183"/>
      <c r="G30" s="183"/>
      <c r="I30" s="183"/>
      <c r="J30" s="183"/>
      <c r="K30" s="183"/>
      <c r="L30" s="183"/>
      <c r="M30" s="183"/>
      <c r="N30" s="183"/>
      <c r="O30" s="183"/>
      <c r="P30" s="183"/>
      <c r="Q30" s="183"/>
      <c r="R30" s="183"/>
      <c r="S30" s="183"/>
      <c r="T30" s="183"/>
      <c r="U30" s="183"/>
      <c r="V30" s="183"/>
      <c r="W30" s="183"/>
      <c r="X30" s="183"/>
      <c r="Y30" s="183"/>
      <c r="Z30" s="183"/>
    </row>
    <row r="31" spans="1:26">
      <c r="A31" s="183"/>
      <c r="B31" s="183"/>
      <c r="C31" s="183"/>
      <c r="D31" s="183"/>
      <c r="E31" s="183"/>
      <c r="F31" s="183"/>
      <c r="G31" s="183"/>
      <c r="I31" s="183"/>
      <c r="J31" s="183"/>
      <c r="K31" s="183"/>
      <c r="L31" s="183"/>
      <c r="M31" s="183"/>
      <c r="N31" s="183"/>
      <c r="O31" s="183"/>
      <c r="P31" s="183"/>
      <c r="Q31" s="183"/>
      <c r="R31" s="183"/>
      <c r="S31" s="183"/>
      <c r="T31" s="183"/>
      <c r="U31" s="183"/>
      <c r="V31" s="183"/>
      <c r="W31" s="183"/>
      <c r="X31" s="183"/>
      <c r="Y31" s="183"/>
      <c r="Z31" s="183"/>
    </row>
    <row r="32" spans="1:26">
      <c r="A32" s="183"/>
      <c r="B32" s="183"/>
      <c r="C32" s="183"/>
      <c r="D32" s="183"/>
      <c r="E32" s="183"/>
      <c r="F32" s="183"/>
      <c r="G32" s="183"/>
      <c r="I32" s="183"/>
      <c r="J32" s="183"/>
      <c r="K32" s="183"/>
      <c r="L32" s="183"/>
      <c r="M32" s="183"/>
      <c r="N32" s="183"/>
      <c r="O32" s="183"/>
      <c r="P32" s="183"/>
      <c r="Q32" s="183"/>
      <c r="R32" s="183"/>
      <c r="S32" s="183"/>
      <c r="T32" s="183"/>
      <c r="U32" s="183"/>
      <c r="V32" s="183"/>
      <c r="W32" s="183"/>
      <c r="X32" s="183"/>
      <c r="Y32" s="183"/>
      <c r="Z32" s="183"/>
    </row>
    <row r="33" spans="1:26">
      <c r="A33" s="183"/>
      <c r="B33" s="183"/>
      <c r="C33" s="183"/>
      <c r="D33" s="183"/>
      <c r="E33" s="183"/>
      <c r="F33" s="183"/>
      <c r="G33" s="183"/>
      <c r="I33" s="183"/>
      <c r="J33" s="183"/>
      <c r="K33" s="183"/>
      <c r="L33" s="183"/>
      <c r="M33" s="183"/>
      <c r="N33" s="183"/>
      <c r="O33" s="183"/>
      <c r="P33" s="183"/>
      <c r="Q33" s="183"/>
      <c r="R33" s="183"/>
      <c r="S33" s="183"/>
      <c r="T33" s="183"/>
      <c r="U33" s="183"/>
      <c r="V33" s="183"/>
      <c r="W33" s="183"/>
      <c r="X33" s="183"/>
      <c r="Y33" s="183"/>
      <c r="Z33" s="183"/>
    </row>
    <row r="34" spans="1:26">
      <c r="A34" s="183"/>
      <c r="B34" s="183"/>
      <c r="C34" s="183"/>
      <c r="D34" s="183"/>
      <c r="E34" s="183"/>
      <c r="F34" s="183"/>
      <c r="G34" s="183"/>
      <c r="I34" s="183"/>
      <c r="J34" s="183"/>
      <c r="K34" s="183"/>
      <c r="L34" s="183"/>
      <c r="M34" s="183"/>
      <c r="N34" s="183"/>
      <c r="O34" s="183"/>
      <c r="P34" s="183"/>
      <c r="Q34" s="183"/>
      <c r="R34" s="183"/>
      <c r="S34" s="183"/>
      <c r="T34" s="183"/>
      <c r="U34" s="183"/>
      <c r="V34" s="183"/>
      <c r="W34" s="183"/>
      <c r="X34" s="183"/>
      <c r="Y34" s="183"/>
      <c r="Z34" s="183"/>
    </row>
    <row r="35" spans="1:26">
      <c r="A35" s="183"/>
      <c r="B35" s="183"/>
      <c r="C35" s="183"/>
      <c r="D35" s="183"/>
      <c r="E35" s="183"/>
      <c r="F35" s="183"/>
      <c r="G35" s="183"/>
      <c r="I35" s="183"/>
      <c r="J35" s="183"/>
      <c r="K35" s="183"/>
      <c r="L35" s="183"/>
      <c r="M35" s="183"/>
      <c r="N35" s="183"/>
      <c r="O35" s="183"/>
      <c r="P35" s="183"/>
      <c r="Q35" s="183"/>
      <c r="R35" s="183"/>
      <c r="S35" s="183"/>
      <c r="T35" s="183"/>
      <c r="U35" s="183"/>
      <c r="V35" s="183"/>
      <c r="W35" s="183"/>
      <c r="X35" s="183"/>
      <c r="Y35" s="183"/>
      <c r="Z35" s="183"/>
    </row>
    <row r="36" spans="1:26">
      <c r="A36" s="183"/>
      <c r="B36" s="183"/>
      <c r="C36" s="183"/>
      <c r="D36" s="183"/>
      <c r="E36" s="183"/>
      <c r="F36" s="183"/>
      <c r="G36" s="183"/>
      <c r="I36" s="183"/>
      <c r="J36" s="183"/>
      <c r="K36" s="183"/>
      <c r="L36" s="183"/>
      <c r="M36" s="183"/>
      <c r="N36" s="183"/>
      <c r="O36" s="183"/>
      <c r="P36" s="183"/>
      <c r="Q36" s="183"/>
      <c r="R36" s="183"/>
      <c r="S36" s="183"/>
      <c r="T36" s="183"/>
      <c r="U36" s="183"/>
      <c r="V36" s="183"/>
      <c r="W36" s="183"/>
      <c r="X36" s="183"/>
      <c r="Y36" s="183"/>
      <c r="Z36" s="183"/>
    </row>
    <row r="37" spans="1:26">
      <c r="A37" s="183"/>
      <c r="B37" s="183"/>
      <c r="C37" s="183"/>
      <c r="D37" s="183"/>
      <c r="E37" s="183"/>
      <c r="F37" s="183"/>
      <c r="G37" s="183"/>
      <c r="I37" s="183"/>
      <c r="J37" s="183"/>
      <c r="K37" s="183"/>
      <c r="L37" s="183"/>
      <c r="M37" s="183"/>
      <c r="N37" s="183"/>
      <c r="O37" s="183"/>
      <c r="P37" s="183"/>
      <c r="Q37" s="183"/>
      <c r="R37" s="183"/>
      <c r="S37" s="183"/>
      <c r="T37" s="183"/>
      <c r="U37" s="183"/>
      <c r="V37" s="183"/>
      <c r="W37" s="183"/>
      <c r="X37" s="183"/>
      <c r="Y37" s="183"/>
      <c r="Z37" s="183"/>
    </row>
    <row r="38" spans="1:26">
      <c r="A38" s="183"/>
      <c r="B38" s="183"/>
      <c r="C38" s="183"/>
      <c r="D38" s="183"/>
      <c r="E38" s="183"/>
      <c r="F38" s="183"/>
      <c r="G38" s="183"/>
      <c r="I38" s="183"/>
      <c r="J38" s="183"/>
      <c r="K38" s="183"/>
      <c r="L38" s="183"/>
      <c r="M38" s="183"/>
      <c r="N38" s="183"/>
      <c r="O38" s="183"/>
      <c r="P38" s="183"/>
      <c r="Q38" s="183"/>
      <c r="R38" s="183"/>
      <c r="S38" s="183"/>
      <c r="T38" s="183"/>
      <c r="U38" s="183"/>
      <c r="V38" s="183"/>
      <c r="W38" s="183"/>
      <c r="X38" s="183"/>
      <c r="Y38" s="183"/>
      <c r="Z38" s="183"/>
    </row>
    <row r="39" spans="1:26">
      <c r="A39" s="183"/>
      <c r="B39" s="183"/>
      <c r="C39" s="183"/>
      <c r="D39" s="183"/>
      <c r="E39" s="183"/>
      <c r="F39" s="183"/>
      <c r="G39" s="183"/>
      <c r="I39" s="183"/>
      <c r="J39" s="183"/>
      <c r="K39" s="183"/>
      <c r="L39" s="183"/>
      <c r="M39" s="183"/>
      <c r="N39" s="183"/>
      <c r="O39" s="183"/>
      <c r="P39" s="183"/>
      <c r="Q39" s="183"/>
      <c r="R39" s="183"/>
      <c r="S39" s="183"/>
      <c r="T39" s="183"/>
      <c r="U39" s="183"/>
      <c r="V39" s="183"/>
      <c r="W39" s="183"/>
      <c r="X39" s="183"/>
      <c r="Y39" s="183"/>
      <c r="Z39" s="183"/>
    </row>
    <row r="40" spans="1:26">
      <c r="A40" s="183"/>
      <c r="B40" s="183"/>
      <c r="C40" s="183"/>
      <c r="D40" s="183"/>
      <c r="E40" s="183"/>
      <c r="F40" s="183"/>
      <c r="G40" s="183"/>
      <c r="I40" s="183"/>
      <c r="J40" s="183"/>
      <c r="K40" s="183"/>
      <c r="L40" s="183"/>
      <c r="M40" s="183"/>
      <c r="N40" s="183"/>
      <c r="O40" s="183"/>
      <c r="P40" s="183"/>
      <c r="Q40" s="183"/>
      <c r="R40" s="183"/>
      <c r="S40" s="183"/>
      <c r="T40" s="183"/>
      <c r="U40" s="183"/>
      <c r="V40" s="183"/>
      <c r="W40" s="183"/>
      <c r="X40" s="183"/>
      <c r="Y40" s="183"/>
      <c r="Z40" s="183"/>
    </row>
    <row r="41" spans="1:26">
      <c r="A41" s="183"/>
      <c r="B41" s="183"/>
      <c r="C41" s="183"/>
      <c r="D41" s="183"/>
      <c r="E41" s="183"/>
      <c r="F41" s="183"/>
      <c r="G41" s="183"/>
      <c r="I41" s="183"/>
      <c r="J41" s="183"/>
      <c r="K41" s="183"/>
      <c r="L41" s="183"/>
      <c r="M41" s="183"/>
      <c r="N41" s="183"/>
      <c r="O41" s="183"/>
      <c r="P41" s="183"/>
      <c r="Q41" s="183"/>
      <c r="R41" s="183"/>
      <c r="S41" s="183"/>
      <c r="T41" s="183"/>
      <c r="U41" s="183"/>
      <c r="V41" s="183"/>
      <c r="W41" s="183"/>
      <c r="X41" s="183"/>
      <c r="Y41" s="183"/>
      <c r="Z41" s="183"/>
    </row>
    <row r="42" spans="1:26">
      <c r="A42" s="183"/>
      <c r="B42" s="183"/>
      <c r="C42" s="183"/>
      <c r="D42" s="183"/>
      <c r="E42" s="183"/>
      <c r="F42" s="183"/>
      <c r="G42" s="183"/>
      <c r="I42" s="183"/>
      <c r="J42" s="183"/>
      <c r="K42" s="183"/>
      <c r="L42" s="183"/>
      <c r="M42" s="183"/>
      <c r="N42" s="183"/>
      <c r="O42" s="183"/>
      <c r="P42" s="183"/>
      <c r="Q42" s="183"/>
      <c r="R42" s="183"/>
      <c r="S42" s="183"/>
      <c r="T42" s="183"/>
      <c r="U42" s="183"/>
      <c r="V42" s="183"/>
      <c r="W42" s="183"/>
      <c r="X42" s="183"/>
      <c r="Y42" s="183"/>
      <c r="Z42" s="183"/>
    </row>
    <row r="43" spans="1:26">
      <c r="A43" s="183"/>
      <c r="B43" s="183"/>
      <c r="C43" s="183"/>
      <c r="D43" s="183"/>
      <c r="E43" s="183"/>
      <c r="F43" s="183"/>
      <c r="G43" s="183"/>
      <c r="I43" s="183"/>
      <c r="J43" s="183"/>
      <c r="K43" s="183"/>
      <c r="L43" s="183"/>
      <c r="M43" s="183"/>
      <c r="N43" s="183"/>
      <c r="O43" s="183"/>
      <c r="P43" s="183"/>
      <c r="Q43" s="183"/>
      <c r="R43" s="183"/>
      <c r="S43" s="183"/>
      <c r="T43" s="183"/>
      <c r="U43" s="183"/>
      <c r="V43" s="183"/>
      <c r="W43" s="183"/>
      <c r="X43" s="183"/>
      <c r="Y43" s="183"/>
      <c r="Z43" s="183"/>
    </row>
    <row r="44" spans="1:26">
      <c r="A44" s="183"/>
      <c r="B44" s="183"/>
      <c r="C44" s="183"/>
      <c r="D44" s="183"/>
      <c r="E44" s="183"/>
      <c r="F44" s="183"/>
      <c r="G44" s="183"/>
      <c r="I44" s="183"/>
      <c r="J44" s="183"/>
      <c r="K44" s="183"/>
      <c r="L44" s="183"/>
      <c r="M44" s="183"/>
      <c r="N44" s="183"/>
      <c r="O44" s="183"/>
      <c r="P44" s="183"/>
      <c r="Q44" s="183"/>
      <c r="R44" s="183"/>
      <c r="S44" s="183"/>
      <c r="T44" s="183"/>
      <c r="U44" s="183"/>
      <c r="V44" s="183"/>
      <c r="W44" s="183"/>
      <c r="X44" s="183"/>
      <c r="Y44" s="183"/>
      <c r="Z44" s="183"/>
    </row>
    <row r="45" spans="1:26">
      <c r="A45" s="183"/>
      <c r="B45" s="183"/>
      <c r="C45" s="183"/>
      <c r="D45" s="183"/>
      <c r="E45" s="183"/>
      <c r="F45" s="183"/>
      <c r="G45" s="183"/>
      <c r="I45" s="183"/>
      <c r="J45" s="183"/>
      <c r="K45" s="183"/>
      <c r="L45" s="183"/>
      <c r="M45" s="183"/>
      <c r="N45" s="183"/>
      <c r="O45" s="183"/>
      <c r="P45" s="183"/>
      <c r="Q45" s="183"/>
      <c r="R45" s="183"/>
      <c r="S45" s="183"/>
      <c r="T45" s="183"/>
      <c r="U45" s="183"/>
      <c r="V45" s="183"/>
      <c r="W45" s="183"/>
      <c r="X45" s="183"/>
      <c r="Y45" s="183"/>
      <c r="Z45" s="183"/>
    </row>
    <row r="46" spans="1:26">
      <c r="A46" s="183"/>
      <c r="B46" s="183"/>
      <c r="C46" s="183"/>
      <c r="D46" s="183"/>
      <c r="E46" s="183"/>
      <c r="F46" s="183"/>
      <c r="G46" s="183"/>
      <c r="I46" s="183"/>
      <c r="J46" s="183"/>
      <c r="K46" s="183"/>
      <c r="L46" s="183"/>
      <c r="M46" s="183"/>
      <c r="N46" s="183"/>
      <c r="O46" s="183"/>
      <c r="P46" s="183"/>
      <c r="Q46" s="183"/>
      <c r="R46" s="183"/>
      <c r="S46" s="183"/>
      <c r="T46" s="183"/>
      <c r="U46" s="183"/>
      <c r="V46" s="183"/>
      <c r="W46" s="183"/>
      <c r="X46" s="183"/>
      <c r="Y46" s="183"/>
      <c r="Z46" s="183"/>
    </row>
    <row r="47" spans="1:26">
      <c r="A47" s="183"/>
      <c r="B47" s="183"/>
      <c r="C47" s="183"/>
      <c r="D47" s="183"/>
      <c r="E47" s="183"/>
      <c r="F47" s="183"/>
      <c r="G47" s="183"/>
      <c r="I47" s="183"/>
      <c r="J47" s="183"/>
      <c r="K47" s="183"/>
      <c r="L47" s="183"/>
      <c r="M47" s="183"/>
      <c r="N47" s="183"/>
      <c r="O47" s="183"/>
      <c r="P47" s="183"/>
      <c r="Q47" s="183"/>
      <c r="R47" s="183"/>
      <c r="S47" s="183"/>
      <c r="T47" s="183"/>
      <c r="U47" s="183"/>
      <c r="V47" s="183"/>
      <c r="W47" s="183"/>
      <c r="X47" s="183"/>
      <c r="Y47" s="183"/>
      <c r="Z47" s="183"/>
    </row>
    <row r="48" spans="1:26">
      <c r="A48" s="183"/>
      <c r="B48" s="183"/>
      <c r="C48" s="183"/>
      <c r="D48" s="183"/>
      <c r="E48" s="183"/>
      <c r="F48" s="183"/>
      <c r="G48" s="183"/>
      <c r="I48" s="183"/>
      <c r="J48" s="183"/>
      <c r="K48" s="183"/>
      <c r="L48" s="183"/>
      <c r="M48" s="183"/>
      <c r="N48" s="183"/>
      <c r="O48" s="183"/>
      <c r="P48" s="183"/>
      <c r="Q48" s="183"/>
      <c r="R48" s="183"/>
      <c r="S48" s="183"/>
      <c r="T48" s="183"/>
      <c r="U48" s="183"/>
      <c r="V48" s="183"/>
      <c r="W48" s="183"/>
      <c r="X48" s="183"/>
      <c r="Y48" s="183"/>
      <c r="Z48" s="183"/>
    </row>
    <row r="49" spans="1:26">
      <c r="A49" s="183"/>
      <c r="B49" s="183"/>
      <c r="C49" s="183"/>
      <c r="D49" s="183"/>
      <c r="E49" s="183"/>
      <c r="F49" s="183"/>
      <c r="G49" s="183"/>
      <c r="I49" s="183"/>
      <c r="J49" s="183"/>
      <c r="K49" s="183"/>
      <c r="L49" s="183"/>
      <c r="M49" s="183"/>
      <c r="N49" s="183"/>
      <c r="O49" s="183"/>
      <c r="P49" s="183"/>
      <c r="Q49" s="183"/>
      <c r="R49" s="183"/>
      <c r="S49" s="183"/>
      <c r="T49" s="183"/>
      <c r="U49" s="183"/>
      <c r="V49" s="183"/>
      <c r="W49" s="183"/>
      <c r="X49" s="183"/>
      <c r="Y49" s="183"/>
      <c r="Z49" s="183"/>
    </row>
    <row r="50" spans="1:26">
      <c r="A50" s="183"/>
      <c r="B50" s="183"/>
      <c r="C50" s="183"/>
      <c r="D50" s="183"/>
      <c r="E50" s="183"/>
      <c r="F50" s="183"/>
      <c r="G50" s="183"/>
      <c r="I50" s="183"/>
      <c r="J50" s="183"/>
      <c r="K50" s="183"/>
      <c r="L50" s="183"/>
      <c r="M50" s="183"/>
      <c r="N50" s="183"/>
      <c r="O50" s="183"/>
      <c r="P50" s="183"/>
      <c r="Q50" s="183"/>
      <c r="R50" s="183"/>
      <c r="S50" s="183"/>
      <c r="T50" s="183"/>
      <c r="U50" s="183"/>
      <c r="V50" s="183"/>
      <c r="W50" s="183"/>
      <c r="X50" s="183"/>
      <c r="Y50" s="183"/>
      <c r="Z50" s="183"/>
    </row>
    <row r="51" spans="1:26">
      <c r="A51" s="183"/>
      <c r="B51" s="183"/>
      <c r="C51" s="183"/>
      <c r="D51" s="183"/>
      <c r="E51" s="183"/>
      <c r="F51" s="183"/>
      <c r="G51" s="183"/>
      <c r="I51" s="183"/>
      <c r="J51" s="183"/>
      <c r="K51" s="183"/>
      <c r="L51" s="183"/>
      <c r="M51" s="183"/>
      <c r="N51" s="183"/>
      <c r="O51" s="183"/>
      <c r="P51" s="183"/>
      <c r="Q51" s="183"/>
      <c r="R51" s="183"/>
      <c r="S51" s="183"/>
      <c r="T51" s="183"/>
      <c r="U51" s="183"/>
      <c r="V51" s="183"/>
      <c r="W51" s="183"/>
      <c r="X51" s="183"/>
      <c r="Y51" s="183"/>
      <c r="Z51" s="183"/>
    </row>
    <row r="52" spans="1:26">
      <c r="A52" s="183"/>
      <c r="B52" s="183"/>
      <c r="C52" s="183"/>
      <c r="D52" s="183"/>
      <c r="E52" s="183"/>
      <c r="F52" s="183"/>
      <c r="G52" s="183"/>
      <c r="I52" s="183"/>
      <c r="J52" s="183"/>
      <c r="K52" s="183"/>
      <c r="L52" s="183"/>
      <c r="M52" s="183"/>
      <c r="N52" s="183"/>
      <c r="O52" s="183"/>
      <c r="P52" s="183"/>
      <c r="Q52" s="183"/>
      <c r="R52" s="183"/>
      <c r="S52" s="183"/>
      <c r="T52" s="183"/>
      <c r="U52" s="183"/>
      <c r="V52" s="183"/>
      <c r="W52" s="183"/>
      <c r="X52" s="183"/>
      <c r="Y52" s="183"/>
      <c r="Z52" s="183"/>
    </row>
    <row r="53" spans="1:26">
      <c r="A53" s="183"/>
      <c r="B53" s="183"/>
      <c r="C53" s="183"/>
      <c r="D53" s="183"/>
      <c r="E53" s="183"/>
      <c r="F53" s="183"/>
      <c r="G53" s="183"/>
      <c r="I53" s="183"/>
      <c r="J53" s="183"/>
      <c r="K53" s="183"/>
      <c r="L53" s="183"/>
      <c r="M53" s="183"/>
      <c r="N53" s="183"/>
      <c r="O53" s="183"/>
      <c r="P53" s="183"/>
      <c r="Q53" s="183"/>
      <c r="R53" s="183"/>
      <c r="S53" s="183"/>
      <c r="T53" s="183"/>
      <c r="U53" s="183"/>
      <c r="V53" s="183"/>
      <c r="W53" s="183"/>
      <c r="X53" s="183"/>
      <c r="Y53" s="183"/>
      <c r="Z53" s="183"/>
    </row>
    <row r="54" spans="1:26">
      <c r="A54" s="183"/>
      <c r="B54" s="183"/>
      <c r="C54" s="183"/>
      <c r="D54" s="183"/>
      <c r="E54" s="183"/>
      <c r="F54" s="183"/>
      <c r="G54" s="183"/>
      <c r="I54" s="183"/>
      <c r="J54" s="183"/>
      <c r="K54" s="183"/>
      <c r="L54" s="183"/>
      <c r="M54" s="183"/>
      <c r="N54" s="183"/>
      <c r="O54" s="183"/>
      <c r="P54" s="183"/>
      <c r="Q54" s="183"/>
      <c r="R54" s="183"/>
      <c r="S54" s="183"/>
      <c r="T54" s="183"/>
      <c r="U54" s="183"/>
      <c r="V54" s="183"/>
      <c r="W54" s="183"/>
      <c r="X54" s="183"/>
      <c r="Y54" s="183"/>
      <c r="Z54" s="183"/>
    </row>
    <row r="55" spans="1:26">
      <c r="A55" s="183"/>
      <c r="B55" s="183"/>
      <c r="C55" s="183"/>
      <c r="D55" s="183"/>
      <c r="E55" s="183"/>
      <c r="F55" s="183"/>
      <c r="G55" s="183"/>
      <c r="I55" s="183"/>
      <c r="J55" s="183"/>
      <c r="K55" s="183"/>
      <c r="L55" s="183"/>
      <c r="M55" s="183"/>
      <c r="N55" s="183"/>
      <c r="O55" s="183"/>
      <c r="P55" s="183"/>
      <c r="Q55" s="183"/>
      <c r="R55" s="183"/>
      <c r="S55" s="183"/>
      <c r="T55" s="183"/>
      <c r="U55" s="183"/>
      <c r="V55" s="183"/>
      <c r="W55" s="183"/>
      <c r="X55" s="183"/>
      <c r="Y55" s="183"/>
      <c r="Z55" s="183"/>
    </row>
    <row r="56" spans="1:26">
      <c r="A56" s="183"/>
      <c r="B56" s="183"/>
      <c r="C56" s="183"/>
      <c r="D56" s="183"/>
      <c r="E56" s="183"/>
      <c r="F56" s="183"/>
      <c r="G56" s="183"/>
      <c r="I56" s="183"/>
      <c r="J56" s="183"/>
      <c r="K56" s="183"/>
      <c r="L56" s="183"/>
      <c r="M56" s="183"/>
      <c r="N56" s="183"/>
      <c r="O56" s="183"/>
      <c r="P56" s="183"/>
      <c r="Q56" s="183"/>
      <c r="R56" s="183"/>
      <c r="S56" s="183"/>
      <c r="T56" s="183"/>
      <c r="U56" s="183"/>
      <c r="V56" s="183"/>
      <c r="W56" s="183"/>
      <c r="X56" s="183"/>
      <c r="Y56" s="183"/>
      <c r="Z56" s="183"/>
    </row>
    <row r="57" spans="1:26">
      <c r="A57" s="183"/>
      <c r="B57" s="183"/>
      <c r="C57" s="183"/>
      <c r="D57" s="183"/>
      <c r="E57" s="183"/>
      <c r="F57" s="183"/>
      <c r="G57" s="183"/>
      <c r="I57" s="183"/>
      <c r="J57" s="183"/>
      <c r="K57" s="183"/>
      <c r="L57" s="183"/>
      <c r="M57" s="183"/>
      <c r="N57" s="183"/>
      <c r="O57" s="183"/>
      <c r="P57" s="183"/>
      <c r="Q57" s="183"/>
      <c r="R57" s="183"/>
      <c r="S57" s="183"/>
      <c r="T57" s="183"/>
      <c r="U57" s="183"/>
      <c r="V57" s="183"/>
      <c r="W57" s="183"/>
      <c r="X57" s="183"/>
      <c r="Y57" s="183"/>
      <c r="Z57" s="183"/>
    </row>
    <row r="58" spans="1:26">
      <c r="A58" s="183"/>
      <c r="B58" s="183"/>
      <c r="C58" s="183"/>
      <c r="D58" s="183"/>
      <c r="E58" s="183"/>
      <c r="F58" s="183"/>
      <c r="G58" s="183"/>
      <c r="I58" s="183"/>
      <c r="J58" s="183"/>
      <c r="K58" s="183"/>
      <c r="L58" s="183"/>
      <c r="M58" s="183"/>
      <c r="N58" s="183"/>
      <c r="O58" s="183"/>
      <c r="P58" s="183"/>
      <c r="Q58" s="183"/>
      <c r="R58" s="183"/>
      <c r="S58" s="183"/>
      <c r="T58" s="183"/>
      <c r="U58" s="183"/>
      <c r="V58" s="183"/>
      <c r="W58" s="183"/>
      <c r="X58" s="183"/>
      <c r="Y58" s="183"/>
      <c r="Z58" s="183"/>
    </row>
    <row r="59" spans="1:26">
      <c r="A59" s="183"/>
      <c r="B59" s="183"/>
      <c r="C59" s="183"/>
      <c r="D59" s="183"/>
      <c r="E59" s="183"/>
      <c r="F59" s="183"/>
      <c r="G59" s="183"/>
      <c r="I59" s="183"/>
      <c r="J59" s="183"/>
      <c r="K59" s="183"/>
      <c r="L59" s="183"/>
      <c r="M59" s="183"/>
      <c r="N59" s="183"/>
      <c r="O59" s="183"/>
      <c r="P59" s="183"/>
      <c r="Q59" s="183"/>
      <c r="R59" s="183"/>
      <c r="S59" s="183"/>
      <c r="T59" s="183"/>
      <c r="U59" s="183"/>
      <c r="V59" s="183"/>
      <c r="W59" s="183"/>
      <c r="X59" s="183"/>
      <c r="Y59" s="183"/>
      <c r="Z59" s="183"/>
    </row>
    <row r="60" spans="1:26">
      <c r="A60" s="183"/>
      <c r="B60" s="183"/>
      <c r="C60" s="183"/>
      <c r="D60" s="183"/>
      <c r="E60" s="183"/>
      <c r="F60" s="183"/>
      <c r="G60" s="183"/>
      <c r="I60" s="183"/>
      <c r="J60" s="183"/>
      <c r="K60" s="183"/>
      <c r="L60" s="183"/>
      <c r="M60" s="183"/>
      <c r="N60" s="183"/>
      <c r="O60" s="183"/>
      <c r="P60" s="183"/>
      <c r="Q60" s="183"/>
      <c r="R60" s="183"/>
      <c r="S60" s="183"/>
      <c r="T60" s="183"/>
      <c r="U60" s="183"/>
      <c r="V60" s="183"/>
      <c r="W60" s="183"/>
      <c r="X60" s="183"/>
      <c r="Y60" s="183"/>
      <c r="Z60" s="183"/>
    </row>
    <row r="61" spans="1:26">
      <c r="A61" s="183"/>
      <c r="B61" s="183"/>
      <c r="C61" s="183"/>
      <c r="D61" s="183"/>
      <c r="E61" s="183"/>
      <c r="F61" s="183"/>
      <c r="G61" s="183"/>
      <c r="I61" s="183"/>
      <c r="J61" s="183"/>
      <c r="K61" s="183"/>
      <c r="L61" s="183"/>
      <c r="M61" s="183"/>
      <c r="N61" s="183"/>
      <c r="O61" s="183"/>
      <c r="P61" s="183"/>
      <c r="Q61" s="183"/>
      <c r="R61" s="183"/>
      <c r="S61" s="183"/>
      <c r="T61" s="183"/>
      <c r="U61" s="183"/>
      <c r="V61" s="183"/>
      <c r="W61" s="183"/>
      <c r="X61" s="183"/>
      <c r="Y61" s="183"/>
      <c r="Z61" s="183"/>
    </row>
    <row r="62" spans="1:26">
      <c r="A62" s="183"/>
      <c r="B62" s="183"/>
      <c r="C62" s="183"/>
      <c r="D62" s="183"/>
      <c r="E62" s="183"/>
      <c r="F62" s="183"/>
      <c r="G62" s="183"/>
      <c r="I62" s="183"/>
      <c r="J62" s="183"/>
      <c r="K62" s="183"/>
      <c r="L62" s="183"/>
      <c r="M62" s="183"/>
      <c r="N62" s="183"/>
      <c r="O62" s="183"/>
      <c r="P62" s="183"/>
      <c r="Q62" s="183"/>
      <c r="R62" s="183"/>
      <c r="S62" s="183"/>
      <c r="T62" s="183"/>
      <c r="U62" s="183"/>
      <c r="V62" s="183"/>
      <c r="W62" s="183"/>
      <c r="X62" s="183"/>
      <c r="Y62" s="183"/>
      <c r="Z62" s="183"/>
    </row>
    <row r="63" spans="1:26">
      <c r="A63" s="183"/>
      <c r="B63" s="183"/>
      <c r="C63" s="183"/>
      <c r="D63" s="183"/>
      <c r="E63" s="183"/>
      <c r="F63" s="183"/>
      <c r="G63" s="183"/>
      <c r="I63" s="183"/>
      <c r="J63" s="183"/>
      <c r="K63" s="183"/>
      <c r="L63" s="183"/>
      <c r="M63" s="183"/>
      <c r="N63" s="183"/>
      <c r="O63" s="183"/>
      <c r="P63" s="183"/>
      <c r="Q63" s="183"/>
      <c r="R63" s="183"/>
      <c r="S63" s="183"/>
      <c r="T63" s="183"/>
      <c r="U63" s="183"/>
      <c r="V63" s="183"/>
      <c r="W63" s="183"/>
      <c r="X63" s="183"/>
      <c r="Y63" s="183"/>
      <c r="Z63" s="183"/>
    </row>
    <row r="64" spans="1:26">
      <c r="A64" s="183"/>
      <c r="B64" s="183"/>
      <c r="C64" s="183"/>
      <c r="D64" s="183"/>
      <c r="E64" s="183"/>
      <c r="F64" s="183"/>
      <c r="G64" s="183"/>
      <c r="I64" s="183"/>
      <c r="J64" s="183"/>
      <c r="K64" s="183"/>
      <c r="L64" s="183"/>
      <c r="M64" s="183"/>
      <c r="N64" s="183"/>
      <c r="O64" s="183"/>
      <c r="P64" s="183"/>
      <c r="Q64" s="183"/>
      <c r="R64" s="183"/>
      <c r="S64" s="183"/>
      <c r="T64" s="183"/>
      <c r="U64" s="183"/>
      <c r="V64" s="183"/>
      <c r="W64" s="183"/>
      <c r="X64" s="183"/>
      <c r="Y64" s="183"/>
      <c r="Z64" s="183"/>
    </row>
    <row r="65" spans="1:26">
      <c r="A65" s="183"/>
      <c r="B65" s="183"/>
      <c r="C65" s="183"/>
      <c r="D65" s="183"/>
      <c r="E65" s="183"/>
      <c r="F65" s="183"/>
      <c r="G65" s="183"/>
      <c r="I65" s="183"/>
      <c r="J65" s="183"/>
      <c r="K65" s="183"/>
      <c r="L65" s="183"/>
      <c r="M65" s="183"/>
      <c r="N65" s="183"/>
      <c r="O65" s="183"/>
      <c r="P65" s="183"/>
      <c r="Q65" s="183"/>
      <c r="R65" s="183"/>
      <c r="S65" s="183"/>
      <c r="T65" s="183"/>
      <c r="U65" s="183"/>
      <c r="V65" s="183"/>
      <c r="W65" s="183"/>
      <c r="X65" s="183"/>
      <c r="Y65" s="183"/>
      <c r="Z65" s="183"/>
    </row>
    <row r="66" spans="1:26">
      <c r="A66" s="183"/>
      <c r="B66" s="183"/>
      <c r="C66" s="183"/>
      <c r="D66" s="183"/>
      <c r="E66" s="183"/>
      <c r="F66" s="183"/>
      <c r="G66" s="183"/>
      <c r="I66" s="183"/>
      <c r="J66" s="183"/>
      <c r="K66" s="183"/>
      <c r="L66" s="183"/>
      <c r="M66" s="183"/>
      <c r="N66" s="183"/>
      <c r="O66" s="183"/>
      <c r="P66" s="183"/>
      <c r="Q66" s="183"/>
      <c r="R66" s="183"/>
      <c r="S66" s="183"/>
      <c r="T66" s="183"/>
      <c r="U66" s="183"/>
      <c r="V66" s="183"/>
      <c r="W66" s="183"/>
      <c r="X66" s="183"/>
      <c r="Y66" s="183"/>
      <c r="Z66" s="183"/>
    </row>
    <row r="67" spans="1:26">
      <c r="A67" s="183"/>
      <c r="B67" s="183"/>
      <c r="C67" s="183"/>
      <c r="D67" s="183"/>
      <c r="E67" s="183"/>
      <c r="F67" s="183"/>
      <c r="G67" s="183"/>
      <c r="I67" s="183"/>
      <c r="J67" s="183"/>
      <c r="K67" s="183"/>
      <c r="L67" s="183"/>
      <c r="M67" s="183"/>
      <c r="N67" s="183"/>
      <c r="O67" s="183"/>
      <c r="P67" s="183"/>
      <c r="Q67" s="183"/>
      <c r="R67" s="183"/>
      <c r="S67" s="183"/>
      <c r="T67" s="183"/>
      <c r="U67" s="183"/>
      <c r="V67" s="183"/>
      <c r="W67" s="183"/>
      <c r="X67" s="183"/>
      <c r="Y67" s="183"/>
      <c r="Z67" s="183"/>
    </row>
    <row r="68" spans="1:26">
      <c r="A68" s="183"/>
      <c r="B68" s="183"/>
      <c r="C68" s="183"/>
      <c r="D68" s="183"/>
      <c r="E68" s="183"/>
      <c r="F68" s="183"/>
      <c r="G68" s="183"/>
      <c r="I68" s="183"/>
      <c r="J68" s="183"/>
      <c r="K68" s="183"/>
      <c r="L68" s="183"/>
      <c r="M68" s="183"/>
      <c r="N68" s="183"/>
      <c r="O68" s="183"/>
      <c r="P68" s="183"/>
      <c r="Q68" s="183"/>
      <c r="R68" s="183"/>
      <c r="S68" s="183"/>
      <c r="T68" s="183"/>
      <c r="U68" s="183"/>
      <c r="V68" s="183"/>
      <c r="W68" s="183"/>
      <c r="X68" s="183"/>
      <c r="Y68" s="183"/>
      <c r="Z68" s="183"/>
    </row>
    <row r="69" spans="1:26">
      <c r="A69" s="183"/>
      <c r="B69" s="183"/>
      <c r="C69" s="183"/>
      <c r="D69" s="183"/>
      <c r="E69" s="183"/>
      <c r="F69" s="183"/>
      <c r="G69" s="183"/>
      <c r="I69" s="183"/>
      <c r="J69" s="183"/>
      <c r="K69" s="183"/>
      <c r="L69" s="183"/>
      <c r="M69" s="183"/>
      <c r="N69" s="183"/>
      <c r="O69" s="183"/>
      <c r="P69" s="183"/>
      <c r="Q69" s="183"/>
      <c r="R69" s="183"/>
      <c r="S69" s="183"/>
      <c r="T69" s="183"/>
      <c r="U69" s="183"/>
      <c r="V69" s="183"/>
      <c r="W69" s="183"/>
      <c r="X69" s="183"/>
      <c r="Y69" s="183"/>
      <c r="Z69" s="183"/>
    </row>
    <row r="70" spans="1:26">
      <c r="A70" s="183"/>
      <c r="B70" s="183"/>
      <c r="C70" s="183"/>
      <c r="D70" s="183"/>
      <c r="E70" s="183"/>
      <c r="F70" s="183"/>
      <c r="G70" s="183"/>
      <c r="I70" s="183"/>
      <c r="J70" s="183"/>
      <c r="K70" s="183"/>
      <c r="L70" s="183"/>
      <c r="M70" s="183"/>
      <c r="N70" s="183"/>
      <c r="O70" s="183"/>
      <c r="P70" s="183"/>
      <c r="Q70" s="183"/>
      <c r="R70" s="183"/>
      <c r="S70" s="183"/>
      <c r="T70" s="183"/>
      <c r="U70" s="183"/>
      <c r="V70" s="183"/>
      <c r="W70" s="183"/>
      <c r="X70" s="183"/>
      <c r="Y70" s="183"/>
      <c r="Z70" s="183"/>
    </row>
    <row r="71" spans="1:26">
      <c r="A71" s="183"/>
      <c r="B71" s="183"/>
      <c r="C71" s="183"/>
      <c r="D71" s="183"/>
      <c r="E71" s="183"/>
      <c r="F71" s="183"/>
      <c r="G71" s="183"/>
      <c r="I71" s="183"/>
      <c r="J71" s="183"/>
      <c r="K71" s="183"/>
      <c r="L71" s="183"/>
      <c r="M71" s="183"/>
      <c r="N71" s="183"/>
      <c r="O71" s="183"/>
      <c r="P71" s="183"/>
      <c r="Q71" s="183"/>
      <c r="R71" s="183"/>
      <c r="S71" s="183"/>
      <c r="T71" s="183"/>
      <c r="U71" s="183"/>
      <c r="V71" s="183"/>
      <c r="W71" s="183"/>
      <c r="X71" s="183"/>
      <c r="Y71" s="183"/>
      <c r="Z71" s="183"/>
    </row>
    <row r="72" spans="1:26">
      <c r="A72" s="183"/>
      <c r="B72" s="183"/>
      <c r="C72" s="183"/>
      <c r="D72" s="183"/>
      <c r="E72" s="183"/>
      <c r="F72" s="183"/>
      <c r="G72" s="183"/>
      <c r="I72" s="183"/>
      <c r="J72" s="183"/>
      <c r="K72" s="183"/>
      <c r="L72" s="183"/>
      <c r="M72" s="183"/>
      <c r="N72" s="183"/>
      <c r="O72" s="183"/>
      <c r="P72" s="183"/>
      <c r="Q72" s="183"/>
      <c r="R72" s="183"/>
      <c r="S72" s="183"/>
      <c r="T72" s="183"/>
      <c r="U72" s="183"/>
      <c r="V72" s="183"/>
      <c r="W72" s="183"/>
      <c r="X72" s="183"/>
      <c r="Y72" s="183"/>
      <c r="Z72" s="183"/>
    </row>
    <row r="73" spans="1:26">
      <c r="A73" s="183"/>
      <c r="B73" s="183"/>
      <c r="C73" s="183"/>
      <c r="D73" s="183"/>
      <c r="E73" s="183"/>
      <c r="F73" s="183"/>
      <c r="G73" s="183"/>
      <c r="I73" s="183"/>
      <c r="J73" s="183"/>
      <c r="K73" s="183"/>
      <c r="L73" s="183"/>
      <c r="M73" s="183"/>
      <c r="N73" s="183"/>
      <c r="O73" s="183"/>
      <c r="P73" s="183"/>
      <c r="Q73" s="183"/>
      <c r="R73" s="183"/>
      <c r="S73" s="183"/>
      <c r="T73" s="183"/>
      <c r="U73" s="183"/>
      <c r="V73" s="183"/>
      <c r="W73" s="183"/>
      <c r="X73" s="183"/>
      <c r="Y73" s="183"/>
      <c r="Z73" s="183"/>
    </row>
    <row r="74" spans="1:26">
      <c r="A74" s="183"/>
      <c r="B74" s="183"/>
      <c r="C74" s="183"/>
      <c r="D74" s="183"/>
      <c r="E74" s="183"/>
      <c r="F74" s="183"/>
      <c r="G74" s="183"/>
      <c r="I74" s="183"/>
      <c r="J74" s="183"/>
      <c r="K74" s="183"/>
      <c r="L74" s="183"/>
      <c r="M74" s="183"/>
      <c r="N74" s="183"/>
      <c r="O74" s="183"/>
      <c r="P74" s="183"/>
      <c r="Q74" s="183"/>
      <c r="R74" s="183"/>
      <c r="S74" s="183"/>
      <c r="T74" s="183"/>
      <c r="U74" s="183"/>
      <c r="V74" s="183"/>
      <c r="W74" s="183"/>
      <c r="X74" s="183"/>
      <c r="Y74" s="183"/>
      <c r="Z74" s="183"/>
    </row>
    <row r="75" spans="1:26">
      <c r="A75" s="183"/>
      <c r="B75" s="183"/>
      <c r="C75" s="183"/>
      <c r="D75" s="183"/>
      <c r="E75" s="183"/>
      <c r="F75" s="183"/>
      <c r="G75" s="183"/>
      <c r="I75" s="183"/>
      <c r="J75" s="183"/>
      <c r="K75" s="183"/>
      <c r="L75" s="183"/>
      <c r="M75" s="183"/>
      <c r="N75" s="183"/>
      <c r="O75" s="183"/>
      <c r="P75" s="183"/>
      <c r="Q75" s="183"/>
      <c r="R75" s="183"/>
      <c r="S75" s="183"/>
      <c r="T75" s="183"/>
      <c r="U75" s="183"/>
      <c r="V75" s="183"/>
      <c r="W75" s="183"/>
      <c r="X75" s="183"/>
      <c r="Y75" s="183"/>
      <c r="Z75" s="183"/>
    </row>
    <row r="76" spans="1:26">
      <c r="A76" s="183"/>
      <c r="B76" s="183"/>
      <c r="C76" s="183"/>
      <c r="D76" s="183"/>
      <c r="E76" s="183"/>
      <c r="F76" s="183"/>
      <c r="G76" s="183"/>
      <c r="I76" s="183"/>
      <c r="J76" s="183"/>
      <c r="K76" s="183"/>
      <c r="L76" s="183"/>
      <c r="M76" s="183"/>
      <c r="N76" s="183"/>
      <c r="O76" s="183"/>
      <c r="P76" s="183"/>
      <c r="Q76" s="183"/>
      <c r="R76" s="183"/>
      <c r="S76" s="183"/>
      <c r="T76" s="183"/>
      <c r="U76" s="183"/>
      <c r="V76" s="183"/>
      <c r="W76" s="183"/>
      <c r="X76" s="183"/>
      <c r="Y76" s="183"/>
      <c r="Z76" s="183"/>
    </row>
    <row r="77" spans="1:26">
      <c r="A77" s="183"/>
      <c r="B77" s="183"/>
      <c r="C77" s="183"/>
      <c r="D77" s="183"/>
      <c r="E77" s="183"/>
      <c r="F77" s="183"/>
      <c r="G77" s="183"/>
      <c r="I77" s="183"/>
      <c r="J77" s="183"/>
      <c r="K77" s="183"/>
      <c r="L77" s="183"/>
      <c r="M77" s="183"/>
      <c r="N77" s="183"/>
      <c r="O77" s="183"/>
      <c r="P77" s="183"/>
      <c r="Q77" s="183"/>
      <c r="R77" s="183"/>
      <c r="S77" s="183"/>
      <c r="T77" s="183"/>
      <c r="U77" s="183"/>
      <c r="V77" s="183"/>
      <c r="W77" s="183"/>
      <c r="X77" s="183"/>
      <c r="Y77" s="183"/>
      <c r="Z77" s="183"/>
    </row>
    <row r="78" spans="1:26">
      <c r="A78" s="183"/>
      <c r="B78" s="183"/>
      <c r="C78" s="183"/>
      <c r="D78" s="183"/>
      <c r="E78" s="183"/>
      <c r="F78" s="183"/>
      <c r="G78" s="183"/>
      <c r="I78" s="183"/>
      <c r="J78" s="183"/>
      <c r="K78" s="183"/>
      <c r="L78" s="183"/>
      <c r="M78" s="183"/>
      <c r="N78" s="183"/>
      <c r="O78" s="183"/>
      <c r="P78" s="183"/>
      <c r="Q78" s="183"/>
      <c r="R78" s="183"/>
      <c r="S78" s="183"/>
      <c r="T78" s="183"/>
      <c r="U78" s="183"/>
      <c r="V78" s="183"/>
      <c r="W78" s="183"/>
      <c r="X78" s="183"/>
      <c r="Y78" s="183"/>
      <c r="Z78" s="183"/>
    </row>
    <row r="79" spans="1:26">
      <c r="A79" s="183"/>
      <c r="B79" s="183"/>
      <c r="C79" s="183"/>
      <c r="D79" s="183"/>
      <c r="E79" s="183"/>
      <c r="F79" s="183"/>
      <c r="G79" s="183"/>
      <c r="I79" s="183"/>
      <c r="J79" s="183"/>
      <c r="K79" s="183"/>
      <c r="L79" s="183"/>
      <c r="M79" s="183"/>
      <c r="N79" s="183"/>
      <c r="O79" s="183"/>
      <c r="P79" s="183"/>
      <c r="Q79" s="183"/>
      <c r="R79" s="183"/>
      <c r="S79" s="183"/>
      <c r="T79" s="183"/>
      <c r="U79" s="183"/>
      <c r="V79" s="183"/>
      <c r="W79" s="183"/>
      <c r="X79" s="183"/>
      <c r="Y79" s="183"/>
      <c r="Z79" s="183"/>
    </row>
    <row r="80" spans="1:26">
      <c r="A80" s="183"/>
      <c r="B80" s="183"/>
      <c r="C80" s="183"/>
      <c r="D80" s="183"/>
      <c r="E80" s="183"/>
      <c r="F80" s="183"/>
      <c r="G80" s="183"/>
      <c r="I80" s="183"/>
      <c r="J80" s="183"/>
      <c r="K80" s="183"/>
      <c r="L80" s="183"/>
      <c r="M80" s="183"/>
      <c r="N80" s="183"/>
      <c r="O80" s="183"/>
      <c r="P80" s="183"/>
      <c r="Q80" s="183"/>
      <c r="R80" s="183"/>
      <c r="S80" s="183"/>
      <c r="T80" s="183"/>
      <c r="U80" s="183"/>
      <c r="V80" s="183"/>
      <c r="W80" s="183"/>
      <c r="X80" s="183"/>
      <c r="Y80" s="183"/>
      <c r="Z80" s="183"/>
    </row>
    <row r="81" spans="1:26">
      <c r="A81" s="183"/>
      <c r="B81" s="183"/>
      <c r="C81" s="183"/>
      <c r="D81" s="183"/>
      <c r="E81" s="183"/>
      <c r="F81" s="183"/>
      <c r="G81" s="183"/>
      <c r="I81" s="183"/>
      <c r="J81" s="183"/>
      <c r="K81" s="183"/>
      <c r="L81" s="183"/>
      <c r="M81" s="183"/>
      <c r="N81" s="183"/>
      <c r="O81" s="183"/>
      <c r="P81" s="183"/>
      <c r="Q81" s="183"/>
      <c r="R81" s="183"/>
      <c r="S81" s="183"/>
      <c r="T81" s="183"/>
      <c r="U81" s="183"/>
      <c r="V81" s="183"/>
      <c r="W81" s="183"/>
      <c r="X81" s="183"/>
      <c r="Y81" s="183"/>
      <c r="Z81" s="183"/>
    </row>
    <row r="82" spans="1:26">
      <c r="A82" s="183"/>
      <c r="B82" s="183"/>
      <c r="C82" s="183"/>
      <c r="D82" s="183"/>
      <c r="E82" s="183"/>
      <c r="F82" s="183"/>
      <c r="G82" s="183"/>
      <c r="I82" s="183"/>
      <c r="J82" s="183"/>
      <c r="K82" s="183"/>
      <c r="L82" s="183"/>
      <c r="M82" s="183"/>
      <c r="N82" s="183"/>
      <c r="O82" s="183"/>
      <c r="P82" s="183"/>
      <c r="Q82" s="183"/>
      <c r="R82" s="183"/>
      <c r="S82" s="183"/>
      <c r="T82" s="183"/>
      <c r="U82" s="183"/>
      <c r="V82" s="183"/>
      <c r="W82" s="183"/>
      <c r="X82" s="183"/>
      <c r="Y82" s="183"/>
      <c r="Z82" s="183"/>
    </row>
    <row r="83" spans="1:26">
      <c r="A83" s="183"/>
      <c r="B83" s="183"/>
      <c r="C83" s="183"/>
      <c r="D83" s="183"/>
      <c r="E83" s="183"/>
      <c r="F83" s="183"/>
      <c r="G83" s="183"/>
      <c r="I83" s="183"/>
      <c r="J83" s="183"/>
      <c r="K83" s="183"/>
      <c r="L83" s="183"/>
      <c r="M83" s="183"/>
      <c r="N83" s="183"/>
      <c r="O83" s="183"/>
      <c r="P83" s="183"/>
      <c r="Q83" s="183"/>
      <c r="R83" s="183"/>
      <c r="S83" s="183"/>
      <c r="T83" s="183"/>
      <c r="U83" s="183"/>
      <c r="V83" s="183"/>
      <c r="W83" s="183"/>
      <c r="X83" s="183"/>
      <c r="Y83" s="183"/>
      <c r="Z83" s="183"/>
    </row>
    <row r="84" spans="1:26">
      <c r="A84" s="183"/>
      <c r="B84" s="183"/>
      <c r="C84" s="183"/>
      <c r="D84" s="183"/>
      <c r="E84" s="183"/>
      <c r="F84" s="183"/>
      <c r="G84" s="183"/>
      <c r="I84" s="183"/>
      <c r="J84" s="183"/>
      <c r="K84" s="183"/>
      <c r="L84" s="183"/>
      <c r="M84" s="183"/>
      <c r="N84" s="183"/>
      <c r="O84" s="183"/>
      <c r="P84" s="183"/>
      <c r="Q84" s="183"/>
      <c r="R84" s="183"/>
      <c r="S84" s="183"/>
      <c r="T84" s="183"/>
      <c r="U84" s="183"/>
      <c r="V84" s="183"/>
      <c r="W84" s="183"/>
      <c r="X84" s="183"/>
      <c r="Y84" s="183"/>
      <c r="Z84" s="183"/>
    </row>
    <row r="85" spans="1:26">
      <c r="A85" s="183"/>
      <c r="B85" s="183"/>
      <c r="C85" s="183"/>
      <c r="D85" s="183"/>
      <c r="E85" s="183"/>
      <c r="F85" s="183"/>
      <c r="G85" s="183"/>
      <c r="I85" s="183"/>
      <c r="J85" s="183"/>
      <c r="K85" s="183"/>
      <c r="L85" s="183"/>
      <c r="M85" s="183"/>
      <c r="N85" s="183"/>
      <c r="O85" s="183"/>
      <c r="P85" s="183"/>
      <c r="Q85" s="183"/>
      <c r="R85" s="183"/>
      <c r="S85" s="183"/>
      <c r="T85" s="183"/>
      <c r="U85" s="183"/>
      <c r="V85" s="183"/>
      <c r="W85" s="183"/>
      <c r="X85" s="183"/>
      <c r="Y85" s="183"/>
      <c r="Z85" s="183"/>
    </row>
    <row r="86" spans="1:26">
      <c r="A86" s="183"/>
      <c r="B86" s="183"/>
      <c r="C86" s="183"/>
      <c r="D86" s="183"/>
      <c r="E86" s="183"/>
      <c r="F86" s="183"/>
      <c r="G86" s="183"/>
      <c r="I86" s="183"/>
      <c r="J86" s="183"/>
      <c r="K86" s="183"/>
      <c r="L86" s="183"/>
      <c r="M86" s="183"/>
      <c r="N86" s="183"/>
      <c r="O86" s="183"/>
      <c r="P86" s="183"/>
      <c r="Q86" s="183"/>
      <c r="R86" s="183"/>
      <c r="S86" s="183"/>
      <c r="T86" s="183"/>
      <c r="U86" s="183"/>
      <c r="V86" s="183"/>
      <c r="W86" s="183"/>
      <c r="X86" s="183"/>
      <c r="Y86" s="183"/>
      <c r="Z86" s="183"/>
    </row>
    <row r="87" spans="1:26">
      <c r="A87" s="183"/>
      <c r="B87" s="183"/>
      <c r="C87" s="183"/>
      <c r="D87" s="183"/>
      <c r="E87" s="183"/>
      <c r="F87" s="183"/>
      <c r="G87" s="183"/>
      <c r="I87" s="183"/>
      <c r="J87" s="183"/>
      <c r="K87" s="183"/>
      <c r="L87" s="183"/>
      <c r="M87" s="183"/>
      <c r="N87" s="183"/>
      <c r="O87" s="183"/>
      <c r="P87" s="183"/>
      <c r="Q87" s="183"/>
      <c r="R87" s="183"/>
      <c r="S87" s="183"/>
      <c r="T87" s="183"/>
      <c r="U87" s="183"/>
      <c r="V87" s="183"/>
      <c r="W87" s="183"/>
      <c r="X87" s="183"/>
      <c r="Y87" s="183"/>
      <c r="Z87" s="183"/>
    </row>
    <row r="88" spans="1:26">
      <c r="A88" s="183"/>
      <c r="B88" s="183"/>
      <c r="C88" s="183"/>
      <c r="D88" s="183"/>
      <c r="E88" s="183"/>
      <c r="F88" s="183"/>
      <c r="G88" s="183"/>
      <c r="I88" s="183"/>
      <c r="J88" s="183"/>
      <c r="K88" s="183"/>
      <c r="L88" s="183"/>
      <c r="M88" s="183"/>
      <c r="N88" s="183"/>
      <c r="O88" s="183"/>
      <c r="P88" s="183"/>
      <c r="Q88" s="183"/>
      <c r="R88" s="183"/>
      <c r="S88" s="183"/>
      <c r="T88" s="183"/>
      <c r="U88" s="183"/>
      <c r="V88" s="183"/>
      <c r="W88" s="183"/>
      <c r="X88" s="183"/>
      <c r="Y88" s="183"/>
      <c r="Z88" s="183"/>
    </row>
    <row r="89" spans="1:26">
      <c r="A89" s="183"/>
      <c r="B89" s="183"/>
      <c r="C89" s="183"/>
      <c r="D89" s="183"/>
      <c r="E89" s="183"/>
      <c r="F89" s="183"/>
      <c r="G89" s="183"/>
      <c r="I89" s="183"/>
      <c r="J89" s="183"/>
      <c r="K89" s="183"/>
      <c r="L89" s="183"/>
      <c r="M89" s="183"/>
      <c r="N89" s="183"/>
      <c r="O89" s="183"/>
      <c r="P89" s="183"/>
      <c r="Q89" s="183"/>
      <c r="R89" s="183"/>
      <c r="S89" s="183"/>
      <c r="T89" s="183"/>
      <c r="U89" s="183"/>
      <c r="V89" s="183"/>
      <c r="W89" s="183"/>
      <c r="X89" s="183"/>
      <c r="Y89" s="183"/>
      <c r="Z89" s="183"/>
    </row>
    <row r="90" spans="1:26">
      <c r="A90" s="183"/>
      <c r="B90" s="183"/>
      <c r="C90" s="183"/>
      <c r="D90" s="183"/>
      <c r="E90" s="183"/>
      <c r="F90" s="183"/>
      <c r="G90" s="183"/>
      <c r="I90" s="183"/>
      <c r="J90" s="183"/>
      <c r="K90" s="183"/>
      <c r="L90" s="183"/>
      <c r="M90" s="183"/>
      <c r="N90" s="183"/>
      <c r="O90" s="183"/>
      <c r="P90" s="183"/>
      <c r="Q90" s="183"/>
      <c r="R90" s="183"/>
      <c r="S90" s="183"/>
      <c r="T90" s="183"/>
      <c r="U90" s="183"/>
      <c r="V90" s="183"/>
      <c r="W90" s="183"/>
      <c r="X90" s="183"/>
      <c r="Y90" s="183"/>
      <c r="Z90" s="183"/>
    </row>
    <row r="91" spans="1:26">
      <c r="A91" s="183"/>
      <c r="B91" s="183"/>
      <c r="C91" s="183"/>
      <c r="D91" s="183"/>
      <c r="E91" s="183"/>
      <c r="F91" s="183"/>
      <c r="G91" s="183"/>
      <c r="I91" s="183"/>
      <c r="J91" s="183"/>
      <c r="K91" s="183"/>
      <c r="L91" s="183"/>
      <c r="M91" s="183"/>
      <c r="N91" s="183"/>
      <c r="O91" s="183"/>
      <c r="P91" s="183"/>
      <c r="Q91" s="183"/>
      <c r="R91" s="183"/>
      <c r="S91" s="183"/>
      <c r="T91" s="183"/>
      <c r="U91" s="183"/>
      <c r="V91" s="183"/>
      <c r="W91" s="183"/>
      <c r="X91" s="183"/>
      <c r="Y91" s="183"/>
      <c r="Z91" s="183"/>
    </row>
    <row r="92" spans="1:26">
      <c r="A92" s="183"/>
      <c r="B92" s="183"/>
      <c r="C92" s="183"/>
      <c r="D92" s="183"/>
      <c r="E92" s="183"/>
      <c r="F92" s="183"/>
      <c r="G92" s="183"/>
      <c r="I92" s="183"/>
      <c r="J92" s="183"/>
      <c r="K92" s="183"/>
      <c r="L92" s="183"/>
      <c r="M92" s="183"/>
      <c r="N92" s="183"/>
      <c r="O92" s="183"/>
      <c r="P92" s="183"/>
      <c r="Q92" s="183"/>
      <c r="R92" s="183"/>
      <c r="S92" s="183"/>
      <c r="T92" s="183"/>
      <c r="U92" s="183"/>
      <c r="V92" s="183"/>
      <c r="W92" s="183"/>
      <c r="X92" s="183"/>
      <c r="Y92" s="183"/>
      <c r="Z92" s="183"/>
    </row>
    <row r="93" spans="1:26">
      <c r="A93" s="183"/>
      <c r="B93" s="183"/>
      <c r="C93" s="183"/>
      <c r="D93" s="183"/>
      <c r="E93" s="183"/>
      <c r="F93" s="183"/>
      <c r="G93" s="183"/>
      <c r="I93" s="183"/>
      <c r="J93" s="183"/>
      <c r="K93" s="183"/>
      <c r="L93" s="183"/>
      <c r="M93" s="183"/>
      <c r="N93" s="183"/>
      <c r="O93" s="183"/>
      <c r="P93" s="183"/>
      <c r="Q93" s="183"/>
      <c r="R93" s="183"/>
      <c r="S93" s="183"/>
      <c r="T93" s="183"/>
      <c r="U93" s="183"/>
      <c r="V93" s="183"/>
      <c r="W93" s="183"/>
      <c r="X93" s="183"/>
      <c r="Y93" s="183"/>
      <c r="Z93" s="183"/>
    </row>
    <row r="94" spans="1:26">
      <c r="A94" s="183"/>
      <c r="B94" s="183"/>
      <c r="C94" s="183"/>
      <c r="D94" s="183"/>
      <c r="E94" s="183"/>
      <c r="F94" s="183"/>
      <c r="G94" s="183"/>
      <c r="I94" s="183"/>
      <c r="J94" s="183"/>
      <c r="K94" s="183"/>
      <c r="L94" s="183"/>
      <c r="M94" s="183"/>
      <c r="N94" s="183"/>
      <c r="O94" s="183"/>
      <c r="P94" s="183"/>
      <c r="Q94" s="183"/>
      <c r="R94" s="183"/>
      <c r="S94" s="183"/>
      <c r="T94" s="183"/>
      <c r="U94" s="183"/>
      <c r="V94" s="183"/>
      <c r="W94" s="183"/>
      <c r="X94" s="183"/>
      <c r="Y94" s="183"/>
      <c r="Z94" s="183"/>
    </row>
    <row r="95" spans="1:26">
      <c r="A95" s="183"/>
      <c r="B95" s="183"/>
      <c r="C95" s="183"/>
      <c r="D95" s="183"/>
      <c r="E95" s="183"/>
      <c r="F95" s="183"/>
      <c r="G95" s="183"/>
      <c r="I95" s="183"/>
      <c r="J95" s="183"/>
      <c r="K95" s="183"/>
      <c r="L95" s="183"/>
      <c r="M95" s="183"/>
      <c r="N95" s="183"/>
      <c r="O95" s="183"/>
      <c r="P95" s="183"/>
      <c r="Q95" s="183"/>
      <c r="R95" s="183"/>
      <c r="S95" s="183"/>
      <c r="T95" s="183"/>
      <c r="U95" s="183"/>
      <c r="V95" s="183"/>
      <c r="W95" s="183"/>
      <c r="X95" s="183"/>
      <c r="Y95" s="183"/>
      <c r="Z95" s="183"/>
    </row>
    <row r="96" spans="1:26">
      <c r="A96" s="183"/>
      <c r="B96" s="183"/>
      <c r="C96" s="183"/>
      <c r="D96" s="183"/>
      <c r="E96" s="183"/>
      <c r="F96" s="183"/>
      <c r="G96" s="183"/>
      <c r="I96" s="183"/>
      <c r="J96" s="183"/>
      <c r="K96" s="183"/>
      <c r="L96" s="183"/>
      <c r="M96" s="183"/>
      <c r="N96" s="183"/>
      <c r="O96" s="183"/>
      <c r="P96" s="183"/>
      <c r="Q96" s="183"/>
      <c r="R96" s="183"/>
      <c r="S96" s="183"/>
      <c r="T96" s="183"/>
      <c r="U96" s="183"/>
      <c r="V96" s="183"/>
      <c r="W96" s="183"/>
      <c r="X96" s="183"/>
      <c r="Y96" s="183"/>
      <c r="Z96" s="183"/>
    </row>
    <row r="97" spans="1:26">
      <c r="A97" s="183"/>
      <c r="B97" s="183"/>
      <c r="C97" s="183"/>
      <c r="D97" s="183"/>
      <c r="E97" s="183"/>
      <c r="F97" s="183"/>
      <c r="G97" s="183"/>
      <c r="I97" s="183"/>
      <c r="J97" s="183"/>
      <c r="K97" s="183"/>
      <c r="L97" s="183"/>
      <c r="M97" s="183"/>
      <c r="N97" s="183"/>
      <c r="O97" s="183"/>
      <c r="P97" s="183"/>
      <c r="Q97" s="183"/>
      <c r="R97" s="183"/>
      <c r="S97" s="183"/>
      <c r="T97" s="183"/>
      <c r="U97" s="183"/>
      <c r="V97" s="183"/>
      <c r="W97" s="183"/>
      <c r="X97" s="183"/>
      <c r="Y97" s="183"/>
      <c r="Z97" s="183"/>
    </row>
    <row r="98" spans="1:26">
      <c r="A98" s="183"/>
      <c r="B98" s="183"/>
      <c r="C98" s="183"/>
      <c r="D98" s="183"/>
      <c r="E98" s="183"/>
      <c r="F98" s="183"/>
      <c r="G98" s="183"/>
      <c r="I98" s="183"/>
      <c r="J98" s="183"/>
      <c r="K98" s="183"/>
      <c r="L98" s="183"/>
      <c r="M98" s="183"/>
      <c r="N98" s="183"/>
      <c r="O98" s="183"/>
      <c r="P98" s="183"/>
      <c r="Q98" s="183"/>
      <c r="R98" s="183"/>
      <c r="S98" s="183"/>
      <c r="T98" s="183"/>
      <c r="U98" s="183"/>
      <c r="V98" s="183"/>
      <c r="W98" s="183"/>
      <c r="X98" s="183"/>
      <c r="Y98" s="183"/>
      <c r="Z98" s="183"/>
    </row>
    <row r="99" spans="1:26">
      <c r="A99" s="183"/>
      <c r="B99" s="183"/>
      <c r="C99" s="183"/>
      <c r="D99" s="183"/>
      <c r="E99" s="183"/>
      <c r="F99" s="183"/>
      <c r="G99" s="183"/>
      <c r="I99" s="183"/>
      <c r="J99" s="183"/>
      <c r="K99" s="183"/>
      <c r="L99" s="183"/>
      <c r="M99" s="183"/>
      <c r="N99" s="183"/>
      <c r="O99" s="183"/>
      <c r="P99" s="183"/>
      <c r="Q99" s="183"/>
      <c r="R99" s="183"/>
      <c r="S99" s="183"/>
      <c r="T99" s="183"/>
      <c r="U99" s="183"/>
      <c r="V99" s="183"/>
      <c r="W99" s="183"/>
      <c r="X99" s="183"/>
      <c r="Y99" s="183"/>
      <c r="Z99" s="183"/>
    </row>
    <row r="100" spans="1:26">
      <c r="A100" s="183"/>
      <c r="B100" s="183"/>
      <c r="C100" s="183"/>
      <c r="D100" s="183"/>
      <c r="E100" s="183"/>
      <c r="F100" s="183"/>
      <c r="G100" s="183"/>
      <c r="I100" s="183"/>
      <c r="J100" s="183"/>
      <c r="K100" s="183"/>
      <c r="L100" s="183"/>
      <c r="M100" s="183"/>
      <c r="N100" s="183"/>
      <c r="O100" s="183"/>
      <c r="P100" s="183"/>
      <c r="Q100" s="183"/>
      <c r="R100" s="183"/>
      <c r="S100" s="183"/>
      <c r="T100" s="183"/>
      <c r="U100" s="183"/>
      <c r="V100" s="183"/>
      <c r="W100" s="183"/>
      <c r="X100" s="183"/>
      <c r="Y100" s="183"/>
      <c r="Z100" s="183"/>
    </row>
    <row r="101" spans="1:26">
      <c r="A101" s="183"/>
      <c r="B101" s="183"/>
      <c r="C101" s="183"/>
      <c r="D101" s="183"/>
      <c r="E101" s="183"/>
      <c r="F101" s="183"/>
      <c r="G101" s="183"/>
      <c r="I101" s="183"/>
      <c r="J101" s="183"/>
      <c r="K101" s="183"/>
      <c r="L101" s="183"/>
      <c r="M101" s="183"/>
      <c r="N101" s="183"/>
      <c r="O101" s="183"/>
      <c r="P101" s="183"/>
      <c r="Q101" s="183"/>
      <c r="R101" s="183"/>
      <c r="S101" s="183"/>
      <c r="T101" s="183"/>
      <c r="U101" s="183"/>
      <c r="V101" s="183"/>
      <c r="W101" s="183"/>
      <c r="X101" s="183"/>
      <c r="Y101" s="183"/>
      <c r="Z101" s="183"/>
    </row>
    <row r="102" spans="1:26">
      <c r="A102" s="183"/>
      <c r="B102" s="183"/>
      <c r="C102" s="183"/>
      <c r="D102" s="183"/>
      <c r="E102" s="183"/>
      <c r="F102" s="183"/>
      <c r="G102" s="183"/>
      <c r="I102" s="183"/>
      <c r="J102" s="183"/>
      <c r="K102" s="183"/>
      <c r="L102" s="183"/>
      <c r="M102" s="183"/>
      <c r="N102" s="183"/>
      <c r="O102" s="183"/>
      <c r="P102" s="183"/>
      <c r="Q102" s="183"/>
      <c r="R102" s="183"/>
      <c r="S102" s="183"/>
      <c r="T102" s="183"/>
      <c r="U102" s="183"/>
      <c r="V102" s="183"/>
      <c r="W102" s="183"/>
      <c r="X102" s="183"/>
      <c r="Y102" s="183"/>
      <c r="Z102" s="183"/>
    </row>
    <row r="103" spans="1:26">
      <c r="A103" s="183"/>
      <c r="B103" s="183"/>
      <c r="C103" s="183"/>
      <c r="D103" s="183"/>
      <c r="E103" s="183"/>
      <c r="F103" s="183"/>
      <c r="G103" s="183"/>
      <c r="I103" s="183"/>
      <c r="J103" s="183"/>
      <c r="K103" s="183"/>
      <c r="L103" s="183"/>
      <c r="M103" s="183"/>
      <c r="N103" s="183"/>
      <c r="O103" s="183"/>
      <c r="P103" s="183"/>
      <c r="Q103" s="183"/>
      <c r="R103" s="183"/>
      <c r="S103" s="183"/>
      <c r="T103" s="183"/>
      <c r="U103" s="183"/>
      <c r="V103" s="183"/>
      <c r="W103" s="183"/>
      <c r="X103" s="183"/>
      <c r="Y103" s="183"/>
      <c r="Z103" s="183"/>
    </row>
  </sheetData>
  <sheetProtection algorithmName="SHA-512" hashValue="JzHJc2X+PKfmQZKhSMLnuLLMtodxN36m/TcLoKaDOsPPhHHeDwYvJXsn/OBXobHDCMnWMNfc0Q5lTYwfbylKrQ==" saltValue="D6Whfb0/foaEIIUj6CfBkw==" spinCount="100000" sheet="1" objects="1" scenarios="1"/>
  <mergeCells count="1">
    <mergeCell ref="C10:F10"/>
  </mergeCells>
  <conditionalFormatting sqref="C10:F10">
    <cfRule type="beginsWith" dxfId="50" priority="2" operator="beginsWith" text="You can skip this tab. ">
      <formula>LEFT(C10,LEN("You can skip this tab. "))="You can skip this tab. "</formula>
    </cfRule>
  </conditionalFormatting>
  <conditionalFormatting sqref="D13:F17">
    <cfRule type="expression" dxfId="49" priority="1662">
      <formula>$H$11&lt;&gt;$H$12</formula>
    </cfRule>
  </conditionalFormatting>
  <hyperlinks>
    <hyperlink ref="F8" location="'Quick Start Guide'!A1" display="Back to Quick Start Guide" xr:uid="{64D329AB-1CCB-4D0A-BF50-31C2B7A8C233}"/>
    <hyperlink ref="C8" location="Glossary!C60:D62" display="Exposure History Glossary" xr:uid="{F3F5A8EA-25A4-471B-A668-3D4C9F11B5AF}"/>
  </hyperlinks>
  <pageMargins left="0.7" right="0.7" top="0.75" bottom="0.75" header="0.3" footer="0.3"/>
  <pageSetup orientation="portrait" r:id="rId1"/>
  <ignoredErrors>
    <ignoredError sqref="C6"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4CC08-DD38-4689-A5AA-CA2A0FFF4693}">
  <sheetPr codeName="Sheet4"/>
  <dimension ref="A1:Z103"/>
  <sheetViews>
    <sheetView zoomScale="90" zoomScaleNormal="90" workbookViewId="0"/>
  </sheetViews>
  <sheetFormatPr defaultColWidth="8.7109375" defaultRowHeight="14.45"/>
  <cols>
    <col min="1" max="1" width="3.28515625" style="303" customWidth="1"/>
    <col min="2" max="2" width="3.42578125" style="303" customWidth="1"/>
    <col min="3" max="5" width="43.7109375" style="303" customWidth="1"/>
    <col min="6" max="6" width="4.28515625" style="303" customWidth="1"/>
    <col min="7" max="8" width="10.28515625" style="303" customWidth="1"/>
    <col min="9" max="26" width="10.28515625" style="305" customWidth="1"/>
    <col min="27" max="16384" width="8.7109375" style="305"/>
  </cols>
  <sheetData>
    <row r="1" spans="1:26" ht="15.75" customHeight="1" thickBot="1">
      <c r="A1" s="183"/>
      <c r="B1" s="183"/>
      <c r="C1" s="183"/>
      <c r="D1" s="183"/>
      <c r="E1" s="183"/>
      <c r="F1" s="183"/>
      <c r="G1" s="183"/>
      <c r="H1" s="183"/>
      <c r="I1" s="304"/>
      <c r="J1" s="304"/>
      <c r="K1" s="304"/>
      <c r="L1" s="304"/>
      <c r="M1" s="304"/>
      <c r="N1" s="304"/>
      <c r="O1" s="304"/>
      <c r="P1" s="304"/>
      <c r="Q1" s="304"/>
      <c r="R1" s="304"/>
      <c r="S1" s="304"/>
      <c r="T1" s="304"/>
      <c r="U1" s="304"/>
      <c r="V1" s="304"/>
      <c r="W1" s="304"/>
      <c r="X1" s="304"/>
      <c r="Y1" s="304"/>
      <c r="Z1" s="304"/>
    </row>
    <row r="2" spans="1:26" ht="15.6">
      <c r="A2" s="183"/>
      <c r="B2" s="17"/>
      <c r="C2" s="43"/>
      <c r="D2" s="43"/>
      <c r="E2" s="43"/>
      <c r="F2" s="46"/>
      <c r="G2" s="183"/>
      <c r="H2" s="183"/>
      <c r="I2" s="183"/>
      <c r="J2" s="183"/>
      <c r="K2" s="183"/>
      <c r="L2" s="183"/>
      <c r="M2" s="183"/>
      <c r="N2" s="183"/>
      <c r="O2" s="183"/>
      <c r="P2" s="183"/>
      <c r="Q2" s="183"/>
      <c r="R2" s="183"/>
      <c r="S2" s="183"/>
      <c r="T2" s="183"/>
      <c r="U2" s="183"/>
      <c r="V2" s="183"/>
      <c r="W2" s="183"/>
      <c r="X2" s="183"/>
      <c r="Y2" s="183"/>
      <c r="Z2" s="183"/>
    </row>
    <row r="3" spans="1:26" ht="15.6">
      <c r="A3" s="183"/>
      <c r="B3" s="47"/>
      <c r="C3" s="48"/>
      <c r="D3" s="48"/>
      <c r="E3" s="48"/>
      <c r="F3" s="49"/>
      <c r="G3" s="183"/>
      <c r="H3" s="183"/>
      <c r="I3" s="183"/>
      <c r="J3" s="183"/>
      <c r="K3" s="183"/>
      <c r="L3" s="183"/>
      <c r="M3" s="183"/>
      <c r="N3" s="183"/>
      <c r="O3" s="183"/>
      <c r="P3" s="183"/>
      <c r="Q3" s="183"/>
      <c r="R3" s="183"/>
      <c r="S3" s="183"/>
      <c r="T3" s="183"/>
      <c r="U3" s="183"/>
      <c r="V3" s="183"/>
      <c r="W3" s="183"/>
      <c r="X3" s="183"/>
      <c r="Y3" s="183"/>
      <c r="Z3" s="183"/>
    </row>
    <row r="4" spans="1:26" ht="15.6">
      <c r="A4" s="183"/>
      <c r="B4" s="47"/>
      <c r="C4" s="48"/>
      <c r="D4" s="48"/>
      <c r="E4" s="48"/>
      <c r="F4" s="49"/>
      <c r="G4" s="183"/>
      <c r="H4" s="183"/>
      <c r="I4" s="183"/>
      <c r="J4" s="183"/>
      <c r="K4" s="183"/>
      <c r="L4" s="183"/>
      <c r="M4" s="183"/>
      <c r="N4" s="183"/>
      <c r="O4" s="183"/>
      <c r="P4" s="183"/>
      <c r="Q4" s="183"/>
      <c r="R4" s="183"/>
      <c r="S4" s="183"/>
      <c r="T4" s="183"/>
      <c r="U4" s="183"/>
      <c r="V4" s="183"/>
      <c r="W4" s="183"/>
      <c r="X4" s="183"/>
      <c r="Y4" s="183"/>
      <c r="Z4" s="183"/>
    </row>
    <row r="5" spans="1:26" ht="15.6">
      <c r="A5" s="183"/>
      <c r="B5" s="47"/>
      <c r="C5" s="48"/>
      <c r="D5" s="48"/>
      <c r="E5" s="48"/>
      <c r="F5" s="49"/>
      <c r="G5" s="183"/>
      <c r="H5" s="183"/>
      <c r="I5" s="183"/>
      <c r="J5" s="183"/>
      <c r="K5" s="183"/>
      <c r="L5" s="183"/>
      <c r="M5" s="183"/>
      <c r="N5" s="183"/>
      <c r="O5" s="183"/>
      <c r="P5" s="183"/>
      <c r="Q5" s="183"/>
      <c r="R5" s="183"/>
      <c r="S5" s="183"/>
      <c r="T5" s="183"/>
      <c r="U5" s="183"/>
      <c r="V5" s="183"/>
      <c r="W5" s="183"/>
      <c r="X5" s="183"/>
      <c r="Y5" s="183"/>
      <c r="Z5" s="183"/>
    </row>
    <row r="6" spans="1:26" ht="15.6">
      <c r="A6" s="183"/>
      <c r="B6" s="47"/>
      <c r="C6" s="368" t="s">
        <v>280</v>
      </c>
      <c r="D6" s="48"/>
      <c r="E6" s="369" t="s">
        <v>40</v>
      </c>
      <c r="F6" s="49"/>
      <c r="G6" s="183"/>
      <c r="H6" s="183"/>
      <c r="I6" s="183"/>
      <c r="J6" s="183"/>
      <c r="K6" s="183"/>
      <c r="L6" s="183"/>
      <c r="M6" s="183"/>
      <c r="N6" s="183"/>
      <c r="O6" s="183"/>
      <c r="P6" s="183"/>
      <c r="Q6" s="183"/>
      <c r="R6" s="183"/>
      <c r="S6" s="183"/>
      <c r="T6" s="183"/>
      <c r="U6" s="183"/>
      <c r="V6" s="183"/>
      <c r="W6" s="183"/>
      <c r="X6" s="183"/>
      <c r="Y6" s="183"/>
      <c r="Z6" s="183"/>
    </row>
    <row r="7" spans="1:26" ht="15.6">
      <c r="A7" s="183"/>
      <c r="B7" s="47"/>
      <c r="C7" s="48"/>
      <c r="D7" s="48"/>
      <c r="E7" s="48"/>
      <c r="F7" s="49"/>
      <c r="G7" s="183"/>
      <c r="H7" s="183"/>
      <c r="I7" s="183"/>
      <c r="J7" s="183"/>
      <c r="K7" s="183"/>
      <c r="L7" s="183"/>
      <c r="M7" s="183"/>
      <c r="N7" s="183"/>
      <c r="O7" s="183"/>
      <c r="P7" s="183"/>
      <c r="Q7" s="183"/>
      <c r="R7" s="183"/>
      <c r="S7" s="183"/>
      <c r="T7" s="183"/>
      <c r="U7" s="183"/>
      <c r="V7" s="183"/>
      <c r="W7" s="183"/>
      <c r="X7" s="183"/>
      <c r="Y7" s="183"/>
      <c r="Z7" s="183"/>
    </row>
    <row r="8" spans="1:26" ht="15.6">
      <c r="A8" s="183"/>
      <c r="B8" s="50"/>
      <c r="C8" s="48"/>
      <c r="D8" s="48"/>
      <c r="E8" s="48"/>
      <c r="F8" s="49"/>
      <c r="G8" s="183"/>
      <c r="H8" s="183"/>
      <c r="I8" s="183"/>
      <c r="J8" s="183"/>
      <c r="K8" s="183"/>
      <c r="L8" s="183"/>
      <c r="M8" s="183"/>
      <c r="N8" s="183"/>
      <c r="O8" s="183"/>
      <c r="P8" s="183"/>
      <c r="Q8" s="183"/>
      <c r="R8" s="183"/>
      <c r="S8" s="183"/>
      <c r="T8" s="183"/>
      <c r="U8" s="183"/>
      <c r="V8" s="183"/>
      <c r="W8" s="183"/>
      <c r="X8" s="183"/>
      <c r="Y8" s="183"/>
      <c r="Z8" s="183"/>
    </row>
    <row r="9" spans="1:26" ht="15.6">
      <c r="A9" s="183"/>
      <c r="B9" s="50"/>
      <c r="C9" s="51"/>
      <c r="D9" s="51"/>
      <c r="E9" s="51"/>
      <c r="F9" s="49"/>
      <c r="G9" s="183"/>
      <c r="H9" s="183"/>
      <c r="I9" s="183"/>
      <c r="J9" s="183"/>
      <c r="K9" s="183"/>
      <c r="L9" s="183"/>
      <c r="M9" s="183"/>
      <c r="N9" s="183"/>
      <c r="O9" s="183"/>
      <c r="P9" s="183"/>
      <c r="Q9" s="183"/>
      <c r="R9" s="183"/>
      <c r="S9" s="183"/>
      <c r="T9" s="183"/>
      <c r="U9" s="183"/>
      <c r="V9" s="183"/>
      <c r="W9" s="183"/>
      <c r="X9" s="183"/>
      <c r="Y9" s="183"/>
      <c r="Z9" s="183"/>
    </row>
    <row r="10" spans="1:26" ht="15.6">
      <c r="A10" s="183"/>
      <c r="B10" s="50"/>
      <c r="C10" s="51"/>
      <c r="D10" s="51"/>
      <c r="E10" s="51"/>
      <c r="F10" s="49"/>
      <c r="G10" s="183"/>
      <c r="H10" s="183"/>
      <c r="I10" s="183"/>
      <c r="J10" s="183"/>
      <c r="K10" s="183"/>
      <c r="L10" s="183"/>
      <c r="M10" s="183"/>
      <c r="N10" s="183"/>
      <c r="O10" s="183"/>
      <c r="P10" s="183"/>
      <c r="Q10" s="183"/>
      <c r="R10" s="183"/>
      <c r="S10" s="183"/>
      <c r="T10" s="183"/>
      <c r="U10" s="183"/>
      <c r="V10" s="183"/>
      <c r="W10" s="183"/>
      <c r="X10" s="183"/>
      <c r="Y10" s="183"/>
      <c r="Z10" s="183"/>
    </row>
    <row r="11" spans="1:26" ht="15.6">
      <c r="A11" s="183"/>
      <c r="B11" s="50"/>
      <c r="C11" s="51"/>
      <c r="D11" s="51"/>
      <c r="E11" s="51"/>
      <c r="F11" s="49"/>
      <c r="G11" s="183"/>
      <c r="H11" s="183"/>
      <c r="I11" s="183"/>
      <c r="J11" s="183"/>
      <c r="K11" s="183"/>
      <c r="L11" s="183"/>
      <c r="M11" s="183"/>
      <c r="N11" s="183"/>
      <c r="O11" s="183"/>
      <c r="P11" s="183"/>
      <c r="Q11" s="183"/>
      <c r="R11" s="183"/>
      <c r="S11" s="183"/>
      <c r="T11" s="183"/>
      <c r="U11" s="183"/>
      <c r="V11" s="183"/>
      <c r="W11" s="183"/>
      <c r="X11" s="183"/>
      <c r="Y11" s="183"/>
      <c r="Z11" s="183"/>
    </row>
    <row r="12" spans="1:26" ht="15.6">
      <c r="A12" s="183"/>
      <c r="B12" s="50"/>
      <c r="C12" s="51"/>
      <c r="D12" s="51"/>
      <c r="E12" s="51"/>
      <c r="F12" s="49"/>
      <c r="G12" s="183"/>
      <c r="H12" s="183"/>
      <c r="I12" s="183"/>
      <c r="J12" s="183"/>
      <c r="K12" s="183"/>
      <c r="L12" s="183"/>
      <c r="M12" s="183"/>
      <c r="N12" s="183"/>
      <c r="O12" s="183"/>
      <c r="P12" s="183"/>
      <c r="Q12" s="183"/>
      <c r="R12" s="183"/>
      <c r="S12" s="183"/>
      <c r="T12" s="183"/>
      <c r="U12" s="183"/>
      <c r="V12" s="183"/>
      <c r="W12" s="183"/>
      <c r="X12" s="183"/>
      <c r="Y12" s="183"/>
      <c r="Z12" s="183"/>
    </row>
    <row r="13" spans="1:26" ht="15.6">
      <c r="A13" s="183"/>
      <c r="B13" s="50"/>
      <c r="C13" s="51"/>
      <c r="D13" s="51"/>
      <c r="E13" s="51"/>
      <c r="F13" s="49"/>
      <c r="G13" s="183"/>
      <c r="H13" s="183"/>
      <c r="I13" s="183"/>
      <c r="J13" s="183"/>
      <c r="K13" s="183"/>
      <c r="L13" s="183"/>
      <c r="M13" s="183"/>
      <c r="N13" s="183"/>
      <c r="O13" s="183"/>
      <c r="P13" s="183"/>
      <c r="Q13" s="183"/>
      <c r="R13" s="183"/>
      <c r="S13" s="183"/>
      <c r="T13" s="183"/>
      <c r="U13" s="183"/>
      <c r="V13" s="183"/>
      <c r="W13" s="183"/>
      <c r="X13" s="183"/>
      <c r="Y13" s="183"/>
      <c r="Z13" s="183"/>
    </row>
    <row r="14" spans="1:26" ht="15.6">
      <c r="A14" s="183"/>
      <c r="B14" s="50"/>
      <c r="C14" s="51"/>
      <c r="D14" s="51"/>
      <c r="E14" s="51"/>
      <c r="F14" s="49"/>
      <c r="G14" s="183"/>
      <c r="H14" s="183"/>
      <c r="I14" s="183"/>
      <c r="J14" s="183"/>
      <c r="K14" s="183"/>
      <c r="L14" s="183"/>
      <c r="M14" s="183"/>
      <c r="N14" s="183"/>
      <c r="O14" s="183"/>
      <c r="P14" s="183"/>
      <c r="Q14" s="183"/>
      <c r="R14" s="183"/>
      <c r="S14" s="183"/>
      <c r="T14" s="183"/>
      <c r="U14" s="183"/>
      <c r="V14" s="183"/>
      <c r="W14" s="183"/>
      <c r="X14" s="183"/>
      <c r="Y14" s="183"/>
      <c r="Z14" s="183"/>
    </row>
    <row r="15" spans="1:26" ht="15.6">
      <c r="A15" s="183"/>
      <c r="B15" s="52"/>
      <c r="C15" s="51"/>
      <c r="D15" s="51"/>
      <c r="E15" s="51"/>
      <c r="F15" s="49"/>
      <c r="G15" s="183"/>
      <c r="H15" s="183"/>
      <c r="I15" s="183"/>
      <c r="J15" s="183"/>
      <c r="K15" s="183"/>
      <c r="L15" s="183"/>
      <c r="M15" s="183"/>
      <c r="N15" s="183"/>
      <c r="O15" s="183"/>
      <c r="P15" s="183"/>
      <c r="Q15" s="183"/>
      <c r="R15" s="183"/>
      <c r="S15" s="183"/>
      <c r="T15" s="183"/>
      <c r="U15" s="183"/>
      <c r="V15" s="183"/>
      <c r="W15" s="183"/>
      <c r="X15" s="183"/>
      <c r="Y15" s="183"/>
      <c r="Z15" s="183"/>
    </row>
    <row r="16" spans="1:26" ht="15.6">
      <c r="A16" s="183"/>
      <c r="B16" s="52"/>
      <c r="C16" s="51"/>
      <c r="D16" s="51"/>
      <c r="E16" s="51"/>
      <c r="F16" s="49"/>
      <c r="G16" s="183"/>
      <c r="H16" s="183"/>
      <c r="I16" s="183"/>
      <c r="J16" s="183"/>
      <c r="K16" s="183"/>
      <c r="L16" s="183"/>
      <c r="M16" s="183"/>
      <c r="N16" s="183"/>
      <c r="O16" s="183"/>
      <c r="P16" s="183"/>
      <c r="Q16" s="183"/>
      <c r="R16" s="183"/>
      <c r="S16" s="183"/>
      <c r="T16" s="183"/>
      <c r="U16" s="183"/>
      <c r="V16" s="183"/>
      <c r="W16" s="183"/>
      <c r="X16" s="183"/>
      <c r="Y16" s="183"/>
      <c r="Z16" s="183"/>
    </row>
    <row r="17" spans="1:26" ht="15.6">
      <c r="A17" s="183"/>
      <c r="B17" s="52"/>
      <c r="C17" s="51"/>
      <c r="D17" s="51"/>
      <c r="E17" s="51"/>
      <c r="F17" s="49"/>
      <c r="G17" s="183"/>
      <c r="H17" s="183"/>
      <c r="I17" s="183"/>
      <c r="J17" s="183"/>
      <c r="K17" s="183"/>
      <c r="L17" s="183"/>
      <c r="M17" s="183"/>
      <c r="N17" s="183"/>
      <c r="O17" s="183"/>
      <c r="P17" s="183"/>
      <c r="Q17" s="183"/>
      <c r="R17" s="183"/>
      <c r="S17" s="183"/>
      <c r="T17" s="183"/>
      <c r="U17" s="183"/>
      <c r="V17" s="183"/>
      <c r="W17" s="183"/>
      <c r="X17" s="183"/>
      <c r="Y17" s="183"/>
      <c r="Z17" s="183"/>
    </row>
    <row r="18" spans="1:26" ht="15.6">
      <c r="A18" s="183"/>
      <c r="B18" s="52"/>
      <c r="C18" s="51"/>
      <c r="D18" s="51"/>
      <c r="E18" s="51"/>
      <c r="F18" s="49"/>
      <c r="G18" s="183"/>
      <c r="H18" s="183"/>
      <c r="I18" s="183"/>
      <c r="J18" s="183"/>
      <c r="K18" s="183"/>
      <c r="L18" s="183"/>
      <c r="M18" s="183"/>
      <c r="N18" s="183"/>
      <c r="O18" s="183"/>
      <c r="P18" s="183"/>
      <c r="Q18" s="183"/>
      <c r="R18" s="183"/>
      <c r="S18" s="183"/>
      <c r="T18" s="183"/>
      <c r="U18" s="183"/>
      <c r="V18" s="183"/>
      <c r="W18" s="183"/>
      <c r="X18" s="183"/>
      <c r="Y18" s="183"/>
      <c r="Z18" s="183"/>
    </row>
    <row r="19" spans="1:26" ht="15.6">
      <c r="A19" s="183"/>
      <c r="B19" s="52"/>
      <c r="C19" s="51"/>
      <c r="D19" s="51"/>
      <c r="E19" s="51"/>
      <c r="F19" s="49"/>
      <c r="G19" s="183"/>
      <c r="H19" s="183"/>
      <c r="I19" s="183"/>
      <c r="J19" s="183"/>
      <c r="K19" s="183"/>
      <c r="L19" s="183"/>
      <c r="M19" s="183"/>
      <c r="N19" s="183"/>
      <c r="O19" s="183"/>
      <c r="P19" s="183"/>
      <c r="Q19" s="183"/>
      <c r="R19" s="183"/>
      <c r="S19" s="183"/>
      <c r="T19" s="183"/>
      <c r="U19" s="183"/>
      <c r="V19" s="183"/>
      <c r="W19" s="183"/>
      <c r="X19" s="183"/>
      <c r="Y19" s="183"/>
      <c r="Z19" s="183"/>
    </row>
    <row r="20" spans="1:26" ht="15.6">
      <c r="A20" s="183"/>
      <c r="B20" s="52"/>
      <c r="C20" s="51"/>
      <c r="D20" s="51"/>
      <c r="E20" s="51"/>
      <c r="F20" s="49"/>
      <c r="G20" s="183"/>
      <c r="H20" s="183"/>
      <c r="I20" s="183"/>
      <c r="J20" s="183"/>
      <c r="K20" s="183"/>
      <c r="L20" s="183"/>
      <c r="M20" s="183"/>
      <c r="N20" s="183"/>
      <c r="O20" s="183"/>
      <c r="P20" s="183"/>
      <c r="Q20" s="183"/>
      <c r="R20" s="183"/>
      <c r="S20" s="183"/>
      <c r="T20" s="183"/>
      <c r="U20" s="183"/>
      <c r="V20" s="183"/>
      <c r="W20" s="183"/>
      <c r="X20" s="183"/>
      <c r="Y20" s="183"/>
      <c r="Z20" s="183"/>
    </row>
    <row r="21" spans="1:26" ht="15.6">
      <c r="A21" s="183"/>
      <c r="B21" s="52"/>
      <c r="C21" s="51"/>
      <c r="D21" s="51"/>
      <c r="E21" s="51"/>
      <c r="F21" s="49"/>
      <c r="G21" s="183"/>
      <c r="H21" s="183"/>
      <c r="I21" s="183"/>
      <c r="J21" s="183"/>
      <c r="K21" s="183"/>
      <c r="L21" s="183"/>
      <c r="M21" s="183"/>
      <c r="N21" s="183"/>
      <c r="O21" s="183"/>
      <c r="P21" s="183"/>
      <c r="Q21" s="183"/>
      <c r="R21" s="183"/>
      <c r="S21" s="183"/>
      <c r="T21" s="183"/>
      <c r="U21" s="183"/>
      <c r="V21" s="183"/>
      <c r="W21" s="183"/>
      <c r="X21" s="183"/>
      <c r="Y21" s="183"/>
      <c r="Z21" s="183"/>
    </row>
    <row r="22" spans="1:26" ht="15.6">
      <c r="A22" s="183"/>
      <c r="B22" s="52"/>
      <c r="C22" s="51"/>
      <c r="D22" s="51"/>
      <c r="E22" s="51"/>
      <c r="F22" s="49"/>
      <c r="G22" s="183"/>
      <c r="H22" s="183"/>
      <c r="I22" s="183"/>
      <c r="J22" s="183"/>
      <c r="K22" s="183"/>
      <c r="L22" s="183"/>
      <c r="M22" s="183"/>
      <c r="N22" s="183"/>
      <c r="O22" s="183"/>
      <c r="P22" s="183"/>
      <c r="Q22" s="183"/>
      <c r="R22" s="183"/>
      <c r="S22" s="183"/>
      <c r="T22" s="183"/>
      <c r="U22" s="183"/>
      <c r="V22" s="183"/>
      <c r="W22" s="183"/>
      <c r="X22" s="183"/>
      <c r="Y22" s="183"/>
      <c r="Z22" s="183"/>
    </row>
    <row r="23" spans="1:26" ht="15.6">
      <c r="A23" s="183"/>
      <c r="B23" s="52"/>
      <c r="C23" s="51"/>
      <c r="D23" s="51"/>
      <c r="E23" s="51"/>
      <c r="F23" s="49"/>
      <c r="G23" s="183"/>
      <c r="H23" s="183"/>
      <c r="I23" s="183"/>
      <c r="J23" s="183"/>
      <c r="K23" s="183"/>
      <c r="L23" s="183"/>
      <c r="M23" s="183"/>
      <c r="N23" s="183"/>
      <c r="O23" s="183"/>
      <c r="P23" s="183"/>
      <c r="Q23" s="183"/>
      <c r="R23" s="183"/>
      <c r="S23" s="183"/>
      <c r="T23" s="183"/>
      <c r="U23" s="183"/>
      <c r="V23" s="183"/>
      <c r="W23" s="183"/>
      <c r="X23" s="183"/>
      <c r="Y23" s="183"/>
      <c r="Z23" s="183"/>
    </row>
    <row r="24" spans="1:26" ht="15.6">
      <c r="A24" s="183"/>
      <c r="B24" s="52"/>
      <c r="C24" s="51"/>
      <c r="D24" s="51"/>
      <c r="E24" s="51"/>
      <c r="F24" s="49"/>
      <c r="G24" s="183"/>
      <c r="H24" s="183"/>
      <c r="I24" s="183"/>
      <c r="J24" s="183"/>
      <c r="K24" s="183"/>
      <c r="L24" s="183"/>
      <c r="M24" s="183"/>
      <c r="N24" s="183"/>
      <c r="O24" s="183"/>
      <c r="P24" s="183"/>
      <c r="Q24" s="183"/>
      <c r="R24" s="183"/>
      <c r="S24" s="183"/>
      <c r="T24" s="183"/>
      <c r="U24" s="183"/>
      <c r="V24" s="183"/>
      <c r="W24" s="183"/>
      <c r="X24" s="183"/>
      <c r="Y24" s="183"/>
      <c r="Z24" s="183"/>
    </row>
    <row r="25" spans="1:26" ht="15.6">
      <c r="A25" s="183"/>
      <c r="B25" s="52"/>
      <c r="C25" s="51"/>
      <c r="D25" s="51"/>
      <c r="E25" s="51"/>
      <c r="F25" s="49"/>
      <c r="G25" s="183"/>
      <c r="H25" s="183"/>
      <c r="I25" s="183"/>
      <c r="J25" s="183"/>
      <c r="K25" s="183"/>
      <c r="L25" s="183"/>
      <c r="M25" s="183"/>
      <c r="N25" s="183"/>
      <c r="O25" s="183"/>
      <c r="P25" s="183"/>
      <c r="Q25" s="183"/>
      <c r="R25" s="183"/>
      <c r="S25" s="183"/>
      <c r="T25" s="183"/>
      <c r="U25" s="183"/>
      <c r="V25" s="183"/>
      <c r="W25" s="183"/>
      <c r="X25" s="183"/>
      <c r="Y25" s="183"/>
      <c r="Z25" s="183"/>
    </row>
    <row r="26" spans="1:26" ht="15.6">
      <c r="A26" s="183"/>
      <c r="B26" s="52"/>
      <c r="C26" s="51"/>
      <c r="D26" s="51"/>
      <c r="E26" s="51"/>
      <c r="F26" s="49"/>
      <c r="G26" s="183"/>
      <c r="H26" s="183"/>
      <c r="I26" s="183"/>
      <c r="J26" s="183"/>
      <c r="K26" s="183"/>
      <c r="L26" s="183"/>
      <c r="M26" s="183"/>
      <c r="N26" s="183"/>
      <c r="O26" s="183"/>
      <c r="P26" s="183"/>
      <c r="Q26" s="183"/>
      <c r="R26" s="183"/>
      <c r="S26" s="183"/>
      <c r="T26" s="183"/>
      <c r="U26" s="183"/>
      <c r="V26" s="183"/>
      <c r="W26" s="183"/>
      <c r="X26" s="183"/>
      <c r="Y26" s="183"/>
      <c r="Z26" s="183"/>
    </row>
    <row r="27" spans="1:26" ht="15.6">
      <c r="A27" s="183"/>
      <c r="B27" s="52"/>
      <c r="C27" s="51"/>
      <c r="D27" s="51"/>
      <c r="E27" s="51"/>
      <c r="F27" s="49"/>
      <c r="G27" s="183"/>
      <c r="H27" s="183"/>
      <c r="I27" s="183"/>
      <c r="J27" s="183"/>
      <c r="K27" s="183"/>
      <c r="L27" s="183"/>
      <c r="M27" s="183"/>
      <c r="N27" s="183"/>
      <c r="O27" s="183"/>
      <c r="P27" s="183"/>
      <c r="Q27" s="183"/>
      <c r="R27" s="183"/>
      <c r="S27" s="183"/>
      <c r="T27" s="183"/>
      <c r="U27" s="183"/>
      <c r="V27" s="183"/>
      <c r="W27" s="183"/>
      <c r="X27" s="183"/>
      <c r="Y27" s="183"/>
      <c r="Z27" s="183"/>
    </row>
    <row r="28" spans="1:26" ht="15.6">
      <c r="A28" s="183"/>
      <c r="B28" s="52"/>
      <c r="C28" s="51"/>
      <c r="D28" s="51"/>
      <c r="E28" s="51"/>
      <c r="F28" s="49"/>
      <c r="G28" s="183"/>
      <c r="H28" s="183"/>
      <c r="I28" s="183"/>
      <c r="J28" s="183"/>
      <c r="K28" s="183"/>
      <c r="L28" s="183"/>
      <c r="M28" s="183"/>
      <c r="N28" s="183"/>
      <c r="O28" s="183"/>
      <c r="P28" s="183"/>
      <c r="Q28" s="183"/>
      <c r="R28" s="183"/>
      <c r="S28" s="183"/>
      <c r="T28" s="183"/>
      <c r="U28" s="183"/>
      <c r="V28" s="183"/>
      <c r="W28" s="183"/>
      <c r="X28" s="183"/>
      <c r="Y28" s="183"/>
      <c r="Z28" s="183"/>
    </row>
    <row r="29" spans="1:26" ht="15.6">
      <c r="A29" s="183"/>
      <c r="B29" s="52"/>
      <c r="C29" s="51"/>
      <c r="D29" s="51"/>
      <c r="E29" s="51"/>
      <c r="F29" s="49"/>
      <c r="G29" s="183"/>
      <c r="H29" s="183"/>
      <c r="I29" s="183"/>
      <c r="J29" s="183"/>
      <c r="K29" s="183"/>
      <c r="L29" s="183"/>
      <c r="M29" s="183"/>
      <c r="N29" s="183"/>
      <c r="O29" s="183"/>
      <c r="P29" s="183"/>
      <c r="Q29" s="183"/>
      <c r="R29" s="183"/>
      <c r="S29" s="183"/>
      <c r="T29" s="183"/>
      <c r="U29" s="183"/>
      <c r="V29" s="183"/>
      <c r="W29" s="183"/>
      <c r="X29" s="183"/>
      <c r="Y29" s="183"/>
      <c r="Z29" s="183"/>
    </row>
    <row r="30" spans="1:26" ht="15.6">
      <c r="A30" s="183"/>
      <c r="B30" s="52"/>
      <c r="C30" s="51"/>
      <c r="D30" s="51"/>
      <c r="E30" s="51"/>
      <c r="F30" s="49"/>
      <c r="G30" s="183"/>
      <c r="H30" s="183"/>
      <c r="I30" s="183"/>
      <c r="J30" s="183"/>
      <c r="K30" s="183"/>
      <c r="L30" s="183"/>
      <c r="M30" s="183"/>
      <c r="N30" s="183"/>
      <c r="O30" s="183"/>
      <c r="P30" s="183"/>
      <c r="Q30" s="183"/>
      <c r="R30" s="183"/>
      <c r="S30" s="183"/>
      <c r="T30" s="183"/>
      <c r="U30" s="183"/>
      <c r="V30" s="183"/>
      <c r="W30" s="183"/>
      <c r="X30" s="183"/>
      <c r="Y30" s="183"/>
      <c r="Z30" s="183"/>
    </row>
    <row r="31" spans="1:26" ht="15.6">
      <c r="A31" s="183"/>
      <c r="B31" s="52"/>
      <c r="C31" s="51"/>
      <c r="D31" s="51"/>
      <c r="E31" s="51"/>
      <c r="F31" s="49"/>
      <c r="G31" s="183"/>
      <c r="H31" s="183"/>
      <c r="I31" s="183"/>
      <c r="J31" s="183"/>
      <c r="K31" s="183"/>
      <c r="L31" s="183"/>
      <c r="M31" s="183"/>
      <c r="N31" s="183"/>
      <c r="O31" s="183"/>
      <c r="P31" s="183"/>
      <c r="Q31" s="183"/>
      <c r="R31" s="183"/>
      <c r="S31" s="183"/>
      <c r="T31" s="183"/>
      <c r="U31" s="183"/>
      <c r="V31" s="183"/>
      <c r="W31" s="183"/>
      <c r="X31" s="183"/>
      <c r="Y31" s="183"/>
      <c r="Z31" s="183"/>
    </row>
    <row r="32" spans="1:26" ht="15.6">
      <c r="A32" s="183"/>
      <c r="B32" s="52"/>
      <c r="C32" s="51"/>
      <c r="D32" s="51"/>
      <c r="E32" s="51"/>
      <c r="F32" s="49"/>
      <c r="G32" s="183"/>
      <c r="H32" s="183"/>
      <c r="I32" s="183"/>
      <c r="J32" s="183"/>
      <c r="K32" s="183"/>
      <c r="L32" s="183"/>
      <c r="M32" s="183"/>
      <c r="N32" s="183"/>
      <c r="O32" s="183"/>
      <c r="P32" s="183"/>
      <c r="Q32" s="183"/>
      <c r="R32" s="183"/>
      <c r="S32" s="183"/>
      <c r="T32" s="183"/>
      <c r="U32" s="183"/>
      <c r="V32" s="183"/>
      <c r="W32" s="183"/>
      <c r="X32" s="183"/>
      <c r="Y32" s="183"/>
      <c r="Z32" s="183"/>
    </row>
    <row r="33" spans="1:26" ht="15.6">
      <c r="A33" s="183"/>
      <c r="B33" s="52"/>
      <c r="C33" s="51"/>
      <c r="D33" s="51"/>
      <c r="E33" s="51"/>
      <c r="F33" s="49"/>
      <c r="G33" s="183"/>
      <c r="H33" s="183"/>
      <c r="I33" s="183"/>
      <c r="J33" s="183"/>
      <c r="K33" s="183"/>
      <c r="L33" s="183"/>
      <c r="M33" s="183"/>
      <c r="N33" s="183"/>
      <c r="O33" s="183"/>
      <c r="P33" s="183"/>
      <c r="Q33" s="183"/>
      <c r="R33" s="183"/>
      <c r="S33" s="183"/>
      <c r="T33" s="183"/>
      <c r="U33" s="183"/>
      <c r="V33" s="183"/>
      <c r="W33" s="183"/>
      <c r="X33" s="183"/>
      <c r="Y33" s="183"/>
      <c r="Z33" s="183"/>
    </row>
    <row r="34" spans="1:26" ht="15.6">
      <c r="A34" s="183"/>
      <c r="B34" s="52"/>
      <c r="C34" s="51"/>
      <c r="D34" s="51"/>
      <c r="E34" s="51"/>
      <c r="F34" s="49"/>
      <c r="G34" s="183"/>
      <c r="H34" s="183"/>
      <c r="I34" s="183"/>
      <c r="J34" s="183"/>
      <c r="K34" s="183"/>
      <c r="L34" s="183"/>
      <c r="M34" s="183"/>
      <c r="N34" s="183"/>
      <c r="O34" s="183"/>
      <c r="P34" s="183"/>
      <c r="Q34" s="183"/>
      <c r="R34" s="183"/>
      <c r="S34" s="183"/>
      <c r="T34" s="183"/>
      <c r="U34" s="183"/>
      <c r="V34" s="183"/>
      <c r="W34" s="183"/>
      <c r="X34" s="183"/>
      <c r="Y34" s="183"/>
      <c r="Z34" s="183"/>
    </row>
    <row r="35" spans="1:26" ht="15.6">
      <c r="A35" s="183"/>
      <c r="B35" s="52"/>
      <c r="C35" s="51"/>
      <c r="D35" s="51"/>
      <c r="E35" s="51"/>
      <c r="F35" s="49"/>
      <c r="G35" s="183"/>
      <c r="H35" s="183"/>
      <c r="I35" s="183"/>
      <c r="J35" s="183"/>
      <c r="K35" s="183"/>
      <c r="L35" s="183"/>
      <c r="M35" s="183"/>
      <c r="N35" s="183"/>
      <c r="O35" s="183"/>
      <c r="P35" s="183"/>
      <c r="Q35" s="183"/>
      <c r="R35" s="183"/>
      <c r="S35" s="183"/>
      <c r="T35" s="183"/>
      <c r="U35" s="183"/>
      <c r="V35" s="183"/>
      <c r="W35" s="183"/>
      <c r="X35" s="183"/>
      <c r="Y35" s="183"/>
      <c r="Z35" s="183"/>
    </row>
    <row r="36" spans="1:26" ht="15.6">
      <c r="A36" s="183"/>
      <c r="B36" s="52"/>
      <c r="C36" s="51"/>
      <c r="D36" s="51"/>
      <c r="E36" s="51"/>
      <c r="F36" s="49"/>
      <c r="G36" s="183"/>
      <c r="H36" s="183"/>
      <c r="I36" s="183"/>
      <c r="J36" s="183"/>
      <c r="K36" s="183"/>
      <c r="L36" s="183"/>
      <c r="M36" s="183"/>
      <c r="N36" s="183"/>
      <c r="O36" s="183"/>
      <c r="P36" s="183"/>
      <c r="Q36" s="183"/>
      <c r="R36" s="183"/>
      <c r="S36" s="183"/>
      <c r="T36" s="183"/>
      <c r="U36" s="183"/>
      <c r="V36" s="183"/>
      <c r="W36" s="183"/>
      <c r="X36" s="183"/>
      <c r="Y36" s="183"/>
      <c r="Z36" s="183"/>
    </row>
    <row r="37" spans="1:26" ht="15.6">
      <c r="A37" s="183"/>
      <c r="B37" s="52"/>
      <c r="C37" s="51"/>
      <c r="D37" s="51"/>
      <c r="E37" s="51"/>
      <c r="F37" s="49"/>
      <c r="G37" s="183"/>
      <c r="H37" s="183"/>
      <c r="I37" s="183"/>
      <c r="J37" s="183"/>
      <c r="K37" s="183"/>
      <c r="L37" s="183"/>
      <c r="M37" s="183"/>
      <c r="N37" s="183"/>
      <c r="O37" s="183"/>
      <c r="P37" s="183"/>
      <c r="Q37" s="183"/>
      <c r="R37" s="183"/>
      <c r="S37" s="183"/>
      <c r="T37" s="183"/>
      <c r="U37" s="183"/>
      <c r="V37" s="183"/>
      <c r="W37" s="183"/>
      <c r="X37" s="183"/>
      <c r="Y37" s="183"/>
      <c r="Z37" s="183"/>
    </row>
    <row r="38" spans="1:26" ht="15.6">
      <c r="A38" s="183"/>
      <c r="B38" s="52"/>
      <c r="C38" s="51"/>
      <c r="D38" s="51"/>
      <c r="E38" s="51"/>
      <c r="F38" s="49"/>
      <c r="G38" s="183"/>
      <c r="H38" s="183"/>
      <c r="I38" s="183"/>
      <c r="J38" s="183"/>
      <c r="K38" s="183"/>
      <c r="L38" s="183"/>
      <c r="M38" s="183"/>
      <c r="N38" s="183"/>
      <c r="O38" s="183"/>
      <c r="P38" s="183"/>
      <c r="Q38" s="183"/>
      <c r="R38" s="183"/>
      <c r="S38" s="183"/>
      <c r="T38" s="183"/>
      <c r="U38" s="183"/>
      <c r="V38" s="183"/>
      <c r="W38" s="183"/>
      <c r="X38" s="183"/>
      <c r="Y38" s="183"/>
      <c r="Z38" s="183"/>
    </row>
    <row r="39" spans="1:26" ht="16.149999999999999" thickBot="1">
      <c r="A39" s="183"/>
      <c r="B39" s="53"/>
      <c r="C39" s="54"/>
      <c r="D39" s="54"/>
      <c r="E39" s="54"/>
      <c r="F39" s="55"/>
      <c r="G39" s="183"/>
      <c r="H39" s="183"/>
      <c r="I39" s="183"/>
      <c r="J39" s="183"/>
      <c r="K39" s="183"/>
      <c r="L39" s="183"/>
      <c r="M39" s="183"/>
      <c r="N39" s="183"/>
      <c r="O39" s="183"/>
      <c r="P39" s="183"/>
      <c r="Q39" s="183"/>
      <c r="R39" s="183"/>
      <c r="S39" s="183"/>
      <c r="T39" s="183"/>
      <c r="U39" s="183"/>
      <c r="V39" s="183"/>
      <c r="W39" s="183"/>
      <c r="X39" s="183"/>
      <c r="Y39" s="183"/>
      <c r="Z39" s="183"/>
    </row>
    <row r="40" spans="1:26" ht="15.6">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row>
    <row r="41" spans="1:26" ht="15.6">
      <c r="A41" s="183"/>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row>
    <row r="42" spans="1:26" ht="15.6">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row>
    <row r="43" spans="1:26" ht="15.6">
      <c r="A43" s="183"/>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row>
    <row r="44" spans="1:26" ht="15.6">
      <c r="A44" s="183"/>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row>
    <row r="45" spans="1:26" ht="15.6">
      <c r="A45" s="183"/>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row>
    <row r="46" spans="1:26" ht="15.6">
      <c r="A46" s="183"/>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row>
    <row r="47" spans="1:26" ht="15.6">
      <c r="A47" s="183"/>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row>
    <row r="48" spans="1:26" ht="15.6">
      <c r="A48" s="183"/>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row>
    <row r="49" spans="1:26" ht="15.6">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row>
    <row r="50" spans="1:26" ht="15.6">
      <c r="A50" s="183"/>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row>
    <row r="51" spans="1:26" ht="15.6">
      <c r="A51" s="183"/>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row>
    <row r="52" spans="1:26" ht="15.6">
      <c r="A52" s="183"/>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row>
    <row r="53" spans="1:26" ht="15.6">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row>
    <row r="54" spans="1:26" ht="15.6">
      <c r="A54" s="183"/>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row>
    <row r="55" spans="1:26" ht="15.6">
      <c r="A55" s="183"/>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row>
    <row r="56" spans="1:26" ht="15.6">
      <c r="A56" s="183"/>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row>
    <row r="57" spans="1:26" ht="15.6">
      <c r="A57" s="183"/>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row>
    <row r="58" spans="1:26" ht="15.6">
      <c r="A58" s="183"/>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row>
    <row r="59" spans="1:26" ht="15.6">
      <c r="A59" s="183"/>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row>
    <row r="60" spans="1:26" ht="15.6">
      <c r="A60" s="183"/>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row>
    <row r="61" spans="1:26" ht="15.6">
      <c r="A61" s="183"/>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row>
    <row r="62" spans="1:26" ht="15.6">
      <c r="A62" s="183"/>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row>
    <row r="63" spans="1:26" ht="15.6">
      <c r="A63" s="183"/>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row>
    <row r="64" spans="1:26" ht="15.6">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row>
    <row r="65" spans="1:26" ht="15.6">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row>
    <row r="66" spans="1:26" ht="15.6">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row>
    <row r="67" spans="1:26" ht="15.6">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row>
    <row r="68" spans="1:26" ht="15.6">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row>
    <row r="69" spans="1:26" ht="15.6">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row>
    <row r="70" spans="1:26" ht="15.6">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row>
    <row r="71" spans="1:26" ht="15.6">
      <c r="A71" s="183"/>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row>
    <row r="72" spans="1:26" ht="15.6">
      <c r="A72" s="183"/>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row>
    <row r="73" spans="1:26" ht="15.6">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row>
    <row r="74" spans="1:26" ht="15.6">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row>
    <row r="75" spans="1:26" ht="15.6">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row>
    <row r="76" spans="1:26" ht="15.6">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row>
    <row r="77" spans="1:26" ht="15.6">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row>
    <row r="78" spans="1:26" ht="15.6">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row>
    <row r="79" spans="1:26" ht="15.6">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row>
    <row r="80" spans="1:26" ht="15.6">
      <c r="A80" s="183"/>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row>
    <row r="81" spans="1:26" ht="15.6">
      <c r="A81" s="183"/>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row>
    <row r="82" spans="1:26" ht="15.6">
      <c r="A82" s="183"/>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row>
    <row r="83" spans="1:26" ht="15.6">
      <c r="A83" s="183"/>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row>
    <row r="84" spans="1:26" ht="15.6">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row>
    <row r="85" spans="1:26" ht="15.6">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1:26" ht="15.6">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row>
    <row r="87" spans="1:26" ht="15.6">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row>
    <row r="88" spans="1:26" ht="15.6">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row>
    <row r="89" spans="1:26" ht="15.6">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row>
    <row r="90" spans="1:26" ht="15.6">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row>
    <row r="91" spans="1:26" ht="15.6">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row>
    <row r="92" spans="1:26" ht="15.6">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row>
    <row r="93" spans="1:26" ht="15.6">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row>
    <row r="94" spans="1:26" ht="15.6">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row>
    <row r="95" spans="1:26" ht="15.6">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row>
    <row r="96" spans="1:26" ht="15.6">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row>
    <row r="97" spans="1:26" ht="15.6">
      <c r="A97" s="183"/>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row>
    <row r="98" spans="1:26" ht="15.6">
      <c r="A98" s="183"/>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row>
    <row r="99" spans="1:26" ht="15.6">
      <c r="A99" s="183"/>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row>
    <row r="100" spans="1:26" ht="15.6">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row>
    <row r="101" spans="1:26" ht="15.6">
      <c r="A101" s="183"/>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row>
    <row r="102" spans="1:26" ht="15.6">
      <c r="A102" s="183"/>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row>
    <row r="103" spans="1:26" ht="15.6">
      <c r="A103" s="183"/>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row>
  </sheetData>
  <sheetProtection algorithmName="SHA-512" hashValue="7OJ+sm9k8goizwg3Kb+YYPIwmzFjfqFSPInczMTMVx8Bn7XfwsDajSBpKpC8FUmF+KkS4aSPR5qoEQjFG9ZQrA==" saltValue="+d9rMzakGv8/PS4fffBVmA==" spinCount="100000" sheet="1" objects="1" scenarios="1"/>
  <hyperlinks>
    <hyperlink ref="C6" location="'3) Vehicles'!A1" display="Link to [Vehicles] tab" xr:uid="{16B7E427-25D6-4516-B030-48202A4726E0}"/>
    <hyperlink ref="E6" location="'Quick Start Guide'!A1" display="Back to Quick Start Guide" xr:uid="{E6E9BF57-C0E3-4495-82B2-E0D9CA56F80B}"/>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66D1CE-42BB-449A-9E84-659CDB253C65}"/>
</file>

<file path=customXml/itemProps2.xml><?xml version="1.0" encoding="utf-8"?>
<ds:datastoreItem xmlns:ds="http://schemas.openxmlformats.org/officeDocument/2006/customXml" ds:itemID="{04A39E8D-48EA-4CC6-9F31-09FAC0FB620D}"/>
</file>

<file path=customXml/itemProps3.xml><?xml version="1.0" encoding="utf-8"?>
<ds:datastoreItem xmlns:ds="http://schemas.openxmlformats.org/officeDocument/2006/customXml" ds:itemID="{DA022230-E793-414C-9713-160DC9F9DB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D Shaheen</dc:creator>
  <cp:keywords/>
  <dc:description/>
  <cp:lastModifiedBy>Amanda M Nugent</cp:lastModifiedBy>
  <cp:revision/>
  <dcterms:created xsi:type="dcterms:W3CDTF">2021-02-01T16:55:28Z</dcterms:created>
  <dcterms:modified xsi:type="dcterms:W3CDTF">2025-03-12T17:59:01Z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{1D26ABD2-6775-46CC-BE90-8F43892426FE}</vt:lpwstr>
  </property>
</Properties>
</file>